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eht1" sheetId="1" r:id="rId1"/>
  </sheets>
  <calcPr calcId="152511"/>
</workbook>
</file>

<file path=xl/calcChain.xml><?xml version="1.0" encoding="utf-8"?>
<calcChain xmlns="http://schemas.openxmlformats.org/spreadsheetml/2006/main">
  <c r="F272" i="1" l="1"/>
  <c r="D272" i="1"/>
  <c r="F271" i="1"/>
  <c r="F270" i="1"/>
  <c r="E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E240" i="1"/>
  <c r="D240" i="1"/>
  <c r="D259" i="1" s="1"/>
  <c r="F259" i="1" s="1"/>
  <c r="F239" i="1"/>
  <c r="E232" i="1"/>
  <c r="D231" i="1"/>
  <c r="F231" i="1" s="1"/>
  <c r="F230" i="1"/>
  <c r="D229" i="1"/>
  <c r="F229" i="1" s="1"/>
  <c r="D228" i="1"/>
  <c r="D232" i="1" s="1"/>
  <c r="F232" i="1" s="1"/>
  <c r="F220" i="1"/>
  <c r="F219" i="1"/>
  <c r="F218" i="1"/>
  <c r="E217" i="1"/>
  <c r="F217" i="1" s="1"/>
  <c r="D217" i="1"/>
  <c r="F216" i="1"/>
  <c r="E215" i="1"/>
  <c r="F215" i="1" s="1"/>
  <c r="D215" i="1"/>
  <c r="F214" i="1"/>
  <c r="F213" i="1"/>
  <c r="F212" i="1"/>
  <c r="E212" i="1"/>
  <c r="D212" i="1"/>
  <c r="F211" i="1"/>
  <c r="F210" i="1"/>
  <c r="E210" i="1"/>
  <c r="D210" i="1"/>
  <c r="F209" i="1"/>
  <c r="F208" i="1"/>
  <c r="F207" i="1"/>
  <c r="E206" i="1"/>
  <c r="D206" i="1"/>
  <c r="F206" i="1" s="1"/>
  <c r="F205" i="1"/>
  <c r="E204" i="1"/>
  <c r="D204" i="1"/>
  <c r="F204" i="1" s="1"/>
  <c r="F203" i="1"/>
  <c r="F202" i="1"/>
  <c r="E201" i="1"/>
  <c r="F201" i="1" s="1"/>
  <c r="D201" i="1"/>
  <c r="F200" i="1"/>
  <c r="F199" i="1"/>
  <c r="F198" i="1"/>
  <c r="E198" i="1"/>
  <c r="D198" i="1"/>
  <c r="F197" i="1"/>
  <c r="F196" i="1"/>
  <c r="F195" i="1"/>
  <c r="E194" i="1"/>
  <c r="D194" i="1"/>
  <c r="F194" i="1" s="1"/>
  <c r="F193" i="1"/>
  <c r="F192" i="1"/>
  <c r="E191" i="1"/>
  <c r="F191" i="1" s="1"/>
  <c r="D191" i="1"/>
  <c r="D190" i="1"/>
  <c r="F189" i="1"/>
  <c r="F188" i="1"/>
  <c r="E187" i="1"/>
  <c r="F187" i="1" s="1"/>
  <c r="D187" i="1"/>
  <c r="F186" i="1"/>
  <c r="F185" i="1"/>
  <c r="F184" i="1"/>
  <c r="E184" i="1"/>
  <c r="D184" i="1"/>
  <c r="F183" i="1"/>
  <c r="F182" i="1"/>
  <c r="E181" i="1"/>
  <c r="D181" i="1"/>
  <c r="F181" i="1" s="1"/>
  <c r="F180" i="1"/>
  <c r="F179" i="1"/>
  <c r="E178" i="1"/>
  <c r="D178" i="1"/>
  <c r="F178" i="1" s="1"/>
  <c r="F177" i="1"/>
  <c r="F176" i="1"/>
  <c r="E175" i="1"/>
  <c r="F175" i="1" s="1"/>
  <c r="D175" i="1"/>
  <c r="F174" i="1"/>
  <c r="F173" i="1"/>
  <c r="F172" i="1"/>
  <c r="E172" i="1"/>
  <c r="D172" i="1"/>
  <c r="F171" i="1"/>
  <c r="F170" i="1"/>
  <c r="E170" i="1"/>
  <c r="D170" i="1"/>
  <c r="F169" i="1"/>
  <c r="F168" i="1"/>
  <c r="D168" i="1"/>
  <c r="F167" i="1"/>
  <c r="F166" i="1"/>
  <c r="F165" i="1"/>
  <c r="E165" i="1"/>
  <c r="D165" i="1"/>
  <c r="F164" i="1"/>
  <c r="F163" i="1"/>
  <c r="E162" i="1"/>
  <c r="D162" i="1"/>
  <c r="F162" i="1" s="1"/>
  <c r="F161" i="1"/>
  <c r="F160" i="1"/>
  <c r="E159" i="1"/>
  <c r="D159" i="1"/>
  <c r="F159" i="1" s="1"/>
  <c r="F158" i="1"/>
  <c r="F157" i="1"/>
  <c r="E156" i="1"/>
  <c r="F156" i="1" s="1"/>
  <c r="D156" i="1"/>
  <c r="F155" i="1"/>
  <c r="F154" i="1"/>
  <c r="F153" i="1"/>
  <c r="E153" i="1"/>
  <c r="D153" i="1"/>
  <c r="F152" i="1"/>
  <c r="F151" i="1"/>
  <c r="E150" i="1"/>
  <c r="D150" i="1"/>
  <c r="F150" i="1" s="1"/>
  <c r="F149" i="1"/>
  <c r="E148" i="1"/>
  <c r="D148" i="1"/>
  <c r="F148" i="1" s="1"/>
  <c r="F147" i="1"/>
  <c r="F146" i="1"/>
  <c r="E145" i="1"/>
  <c r="D145" i="1"/>
  <c r="F145" i="1" s="1"/>
  <c r="F144" i="1"/>
  <c r="F143" i="1"/>
  <c r="E142" i="1"/>
  <c r="F142" i="1" s="1"/>
  <c r="D142" i="1"/>
  <c r="F141" i="1"/>
  <c r="F140" i="1"/>
  <c r="F139" i="1"/>
  <c r="E139" i="1"/>
  <c r="D139" i="1"/>
  <c r="F138" i="1"/>
  <c r="F137" i="1"/>
  <c r="E137" i="1"/>
  <c r="D137" i="1"/>
  <c r="D136" i="1" s="1"/>
  <c r="F136" i="1" s="1"/>
  <c r="E136" i="1"/>
  <c r="F135" i="1"/>
  <c r="F134" i="1"/>
  <c r="F133" i="1"/>
  <c r="E133" i="1"/>
  <c r="D133" i="1"/>
  <c r="F132" i="1"/>
  <c r="F131" i="1"/>
  <c r="E131" i="1"/>
  <c r="D131" i="1"/>
  <c r="F130" i="1"/>
  <c r="F129" i="1"/>
  <c r="E128" i="1"/>
  <c r="D128" i="1"/>
  <c r="F128" i="1" s="1"/>
  <c r="F127" i="1"/>
  <c r="E126" i="1"/>
  <c r="D126" i="1"/>
  <c r="F126" i="1" s="1"/>
  <c r="F125" i="1"/>
  <c r="F124" i="1"/>
  <c r="E123" i="1"/>
  <c r="D123" i="1"/>
  <c r="F123" i="1" s="1"/>
  <c r="F122" i="1"/>
  <c r="F121" i="1"/>
  <c r="E120" i="1"/>
  <c r="F120" i="1" s="1"/>
  <c r="D120" i="1"/>
  <c r="F119" i="1"/>
  <c r="F118" i="1"/>
  <c r="F117" i="1"/>
  <c r="E116" i="1"/>
  <c r="D116" i="1"/>
  <c r="F116" i="1" s="1"/>
  <c r="F115" i="1"/>
  <c r="F114" i="1"/>
  <c r="E113" i="1"/>
  <c r="D113" i="1"/>
  <c r="F113" i="1" s="1"/>
  <c r="F112" i="1"/>
  <c r="F111" i="1"/>
  <c r="E110" i="1"/>
  <c r="F110" i="1" s="1"/>
  <c r="D110" i="1"/>
  <c r="F109" i="1"/>
  <c r="F108" i="1"/>
  <c r="F107" i="1"/>
  <c r="E107" i="1"/>
  <c r="D107" i="1"/>
  <c r="F106" i="1"/>
  <c r="F105" i="1"/>
  <c r="E104" i="1"/>
  <c r="D104" i="1"/>
  <c r="F104" i="1" s="1"/>
  <c r="F103" i="1"/>
  <c r="F102" i="1"/>
  <c r="E101" i="1"/>
  <c r="D101" i="1"/>
  <c r="F101" i="1" s="1"/>
  <c r="F100" i="1"/>
  <c r="F99" i="1"/>
  <c r="E98" i="1"/>
  <c r="F98" i="1" s="1"/>
  <c r="D98" i="1"/>
  <c r="F97" i="1"/>
  <c r="F96" i="1"/>
  <c r="F95" i="1"/>
  <c r="E95" i="1"/>
  <c r="D95" i="1"/>
  <c r="F94" i="1"/>
  <c r="F93" i="1"/>
  <c r="E92" i="1"/>
  <c r="D92" i="1"/>
  <c r="F92" i="1" s="1"/>
  <c r="F91" i="1"/>
  <c r="F90" i="1"/>
  <c r="E89" i="1"/>
  <c r="D89" i="1"/>
  <c r="F89" i="1" s="1"/>
  <c r="F88" i="1"/>
  <c r="F87" i="1"/>
  <c r="F86" i="1"/>
  <c r="F85" i="1"/>
  <c r="E85" i="1"/>
  <c r="D85" i="1"/>
  <c r="F84" i="1"/>
  <c r="F83" i="1"/>
  <c r="E82" i="1"/>
  <c r="E81" i="1" s="1"/>
  <c r="D82" i="1"/>
  <c r="F82" i="1" s="1"/>
  <c r="F80" i="1"/>
  <c r="F79" i="1"/>
  <c r="E79" i="1"/>
  <c r="D79" i="1"/>
  <c r="F78" i="1"/>
  <c r="F77" i="1"/>
  <c r="E77" i="1"/>
  <c r="D77" i="1"/>
  <c r="F76" i="1"/>
  <c r="F75" i="1"/>
  <c r="F74" i="1"/>
  <c r="E73" i="1"/>
  <c r="E72" i="1" s="1"/>
  <c r="D73" i="1"/>
  <c r="F73" i="1" s="1"/>
  <c r="F71" i="1"/>
  <c r="F70" i="1"/>
  <c r="E69" i="1"/>
  <c r="D69" i="1"/>
  <c r="F69" i="1" s="1"/>
  <c r="F68" i="1"/>
  <c r="E67" i="1"/>
  <c r="D67" i="1"/>
  <c r="F67" i="1" s="1"/>
  <c r="F66" i="1"/>
  <c r="E65" i="1"/>
  <c r="E64" i="1" s="1"/>
  <c r="D65" i="1"/>
  <c r="D64" i="1" s="1"/>
  <c r="F64" i="1" s="1"/>
  <c r="F63" i="1"/>
  <c r="F62" i="1"/>
  <c r="E61" i="1"/>
  <c r="D61" i="1"/>
  <c r="F61" i="1" s="1"/>
  <c r="F60" i="1"/>
  <c r="F59" i="1"/>
  <c r="E58" i="1"/>
  <c r="F58" i="1" s="1"/>
  <c r="D58" i="1"/>
  <c r="F57" i="1"/>
  <c r="E56" i="1"/>
  <c r="E55" i="1" s="1"/>
  <c r="D56" i="1"/>
  <c r="D55" i="1"/>
  <c r="F55" i="1" s="1"/>
  <c r="F54" i="1"/>
  <c r="E53" i="1"/>
  <c r="D53" i="1"/>
  <c r="F53" i="1" s="1"/>
  <c r="F52" i="1"/>
  <c r="F51" i="1"/>
  <c r="E50" i="1"/>
  <c r="F50" i="1" s="1"/>
  <c r="D50" i="1"/>
  <c r="F49" i="1"/>
  <c r="E48" i="1"/>
  <c r="F48" i="1" s="1"/>
  <c r="D48" i="1"/>
  <c r="F47" i="1"/>
  <c r="F46" i="1"/>
  <c r="F45" i="1"/>
  <c r="E44" i="1"/>
  <c r="D44" i="1"/>
  <c r="F44" i="1" s="1"/>
  <c r="F43" i="1"/>
  <c r="F42" i="1"/>
  <c r="F41" i="1"/>
  <c r="E40" i="1"/>
  <c r="F40" i="1" s="1"/>
  <c r="D40" i="1"/>
  <c r="D39" i="1"/>
  <c r="F38" i="1"/>
  <c r="F37" i="1"/>
  <c r="E36" i="1"/>
  <c r="F36" i="1" s="1"/>
  <c r="D36" i="1"/>
  <c r="D35" i="1"/>
  <c r="F34" i="1"/>
  <c r="F33" i="1"/>
  <c r="F32" i="1"/>
  <c r="F31" i="1"/>
  <c r="D31" i="1"/>
  <c r="F30" i="1"/>
  <c r="E29" i="1"/>
  <c r="F29" i="1" s="1"/>
  <c r="D29" i="1"/>
  <c r="F28" i="1"/>
  <c r="E27" i="1"/>
  <c r="F27" i="1" s="1"/>
  <c r="D27" i="1"/>
  <c r="F26" i="1"/>
  <c r="F25" i="1"/>
  <c r="F24" i="1"/>
  <c r="E23" i="1"/>
  <c r="D23" i="1"/>
  <c r="F23" i="1" s="1"/>
  <c r="F22" i="1"/>
  <c r="F21" i="1"/>
  <c r="E20" i="1"/>
  <c r="E19" i="1" s="1"/>
  <c r="D20" i="1"/>
  <c r="F20" i="1" s="1"/>
  <c r="F13" i="1"/>
  <c r="E13" i="1"/>
  <c r="D13" i="1"/>
  <c r="F12" i="1"/>
  <c r="F11" i="1"/>
  <c r="F10" i="1"/>
  <c r="F9" i="1"/>
  <c r="F39" i="1" l="1"/>
  <c r="D19" i="1"/>
  <c r="E35" i="1"/>
  <c r="F35" i="1" s="1"/>
  <c r="E39" i="1"/>
  <c r="F56" i="1"/>
  <c r="D72" i="1"/>
  <c r="F72" i="1" s="1"/>
  <c r="F228" i="1"/>
  <c r="F65" i="1"/>
  <c r="D81" i="1"/>
  <c r="F81" i="1" s="1"/>
  <c r="E190" i="1"/>
  <c r="F190" i="1" s="1"/>
  <c r="F19" i="1" l="1"/>
  <c r="F221" i="1" s="1"/>
  <c r="D221" i="1"/>
  <c r="D234" i="1" s="1"/>
  <c r="E221" i="1"/>
  <c r="E234" i="1" s="1"/>
  <c r="E261" i="1" s="1"/>
  <c r="E277" i="1" s="1"/>
  <c r="D261" i="1" l="1"/>
  <c r="F234" i="1"/>
  <c r="D277" i="1" l="1"/>
  <c r="F277" i="1" s="1"/>
  <c r="F261" i="1"/>
</calcChain>
</file>

<file path=xl/sharedStrings.xml><?xml version="1.0" encoding="utf-8"?>
<sst xmlns="http://schemas.openxmlformats.org/spreadsheetml/2006/main" count="274" uniqueCount="140">
  <si>
    <t>PÕHITEGEVUSE TULUD</t>
  </si>
  <si>
    <t>OSA</t>
  </si>
  <si>
    <t xml:space="preserve">TULU KOOD                                                                 </t>
  </si>
  <si>
    <t>Eelarve I lugemine</t>
  </si>
  <si>
    <t xml:space="preserve">Muutus </t>
  </si>
  <si>
    <t xml:space="preserve">Eelarve II lugemine </t>
  </si>
  <si>
    <t xml:space="preserve">    Maksutulud</t>
  </si>
  <si>
    <t xml:space="preserve">    Tulud kaupade ja teenuste müügist</t>
  </si>
  <si>
    <t xml:space="preserve">    Saadavad toetused tegevuskuludeks</t>
  </si>
  <si>
    <t xml:space="preserve">    Muud tegevustulud</t>
  </si>
  <si>
    <t>PÕHITEGEVUSE TULUD KOKKU</t>
  </si>
  <si>
    <t>PÕHITEGEVUSE KULUD</t>
  </si>
  <si>
    <t>TEGEVUSALA KOOD</t>
  </si>
  <si>
    <t>Muutus</t>
  </si>
  <si>
    <t>Eelarve II lugemine</t>
  </si>
  <si>
    <t>ÜLDISED VALITSUSSEKTORI TEENUSED</t>
  </si>
  <si>
    <t>Vallavolikogu</t>
  </si>
  <si>
    <t>Personalikulud</t>
  </si>
  <si>
    <t>Majandamiskulud</t>
  </si>
  <si>
    <t>Vallavalitsus</t>
  </si>
  <si>
    <t>Muud tegevuskulud</t>
  </si>
  <si>
    <t>Reservfond</t>
  </si>
  <si>
    <t>Muud üldised teenused</t>
  </si>
  <si>
    <t>Muud üldised valitsussektori teenused</t>
  </si>
  <si>
    <t>Antud toetused</t>
  </si>
  <si>
    <t>AVALIK KORD JA JULGEOLEK</t>
  </si>
  <si>
    <t>Muu avalik kord ja julgeolek</t>
  </si>
  <si>
    <t>MAJANDUS</t>
  </si>
  <si>
    <t>Maakorraldus</t>
  </si>
  <si>
    <t>Ehitus</t>
  </si>
  <si>
    <t>Maanteetransport - vallateede korrashoid</t>
  </si>
  <si>
    <t>Transpordikorraldus - valla buss</t>
  </si>
  <si>
    <t>Kaubandus</t>
  </si>
  <si>
    <t>KESKKONNAKAITSE</t>
  </si>
  <si>
    <t>Jäätmekäitlus-prügivedu</t>
  </si>
  <si>
    <t>Avalike alade puhastus</t>
  </si>
  <si>
    <t>Heakord, haljastus</t>
  </si>
  <si>
    <t>ELAMU-JA KOMMUNAALMAJANDUS</t>
  </si>
  <si>
    <t>Veevarustus</t>
  </si>
  <si>
    <t>Tänavavalgustus</t>
  </si>
  <si>
    <t>Muu elamu- ja kommunaalmajandus</t>
  </si>
  <si>
    <t>TERVISHOID</t>
  </si>
  <si>
    <t>Apteek</t>
  </si>
  <si>
    <t>72101</t>
  </si>
  <si>
    <t>Roiu Perearst</t>
  </si>
  <si>
    <t>Melliste Meditsiinikeskus</t>
  </si>
  <si>
    <t>Hambaraviteenus</t>
  </si>
  <si>
    <t>VABAAEG, KULTUUR JA RELIGIOON</t>
  </si>
  <si>
    <t>81021</t>
  </si>
  <si>
    <t>Sillaotsa Spordihoone</t>
  </si>
  <si>
    <t>Muu sport</t>
  </si>
  <si>
    <t>Sihtotstarbeline toetus</t>
  </si>
  <si>
    <t>Roiu noortekeskus, noorte volikogu</t>
  </si>
  <si>
    <t>Noorkotkad ja Kodutütred</t>
  </si>
  <si>
    <t>Melliste Noortekeskus</t>
  </si>
  <si>
    <t>Võnnu Noortekeskus</t>
  </si>
  <si>
    <t>Roiu raamatukogu</t>
  </si>
  <si>
    <t>Melliste Raamatukogu</t>
  </si>
  <si>
    <t>Võõpste Raamatukogu</t>
  </si>
  <si>
    <t>Võnnu Raamatukogu</t>
  </si>
  <si>
    <t>Järvselja Raamatukogu</t>
  </si>
  <si>
    <t>Rahvakultuur</t>
  </si>
  <si>
    <t>Priiuse seltsimaja</t>
  </si>
  <si>
    <t>Võnnu Kultuurimaja</t>
  </si>
  <si>
    <t>Muuseumid</t>
  </si>
  <si>
    <t>Ringhäälingu-ja kirjastamisteenused</t>
  </si>
  <si>
    <t>Religiooniteenused</t>
  </si>
  <si>
    <t>Muu vabaaeg, kultuur - SA-te, MTÜ-de toetus</t>
  </si>
  <si>
    <t>Persoalikulud</t>
  </si>
  <si>
    <t>HARIDUS</t>
  </si>
  <si>
    <t>Eraldised teistele omavalitsustele - lasteaia kohamaksud</t>
  </si>
  <si>
    <t>Sillaotsa Kooli Lasteaed</t>
  </si>
  <si>
    <t>Melliste Lasteaed</t>
  </si>
  <si>
    <t>Võnnu Lasteaed Värvuke</t>
  </si>
  <si>
    <t>Eraldised teistele omavalitsustele - põhikooli kohamaksud</t>
  </si>
  <si>
    <t>Sillaotsa Kool</t>
  </si>
  <si>
    <t>Melliste Algkool</t>
  </si>
  <si>
    <t>Võnnu Keskkool</t>
  </si>
  <si>
    <t>Sillaotsa Kool_RIIK</t>
  </si>
  <si>
    <t>Melliste Algkool_RIIK</t>
  </si>
  <si>
    <t>Võnnu Keskkool_RIIK</t>
  </si>
  <si>
    <t>Eraldised teistele omavalitsustele - gümnaasiumite kohamaksud</t>
  </si>
  <si>
    <t>Võnnu Keskkool_RIIK gümnaasium</t>
  </si>
  <si>
    <t>Noorte huviharidus ja huvitegveus</t>
  </si>
  <si>
    <t>Koolitransport</t>
  </si>
  <si>
    <t>Koolitoit_Sillaotsa Kool</t>
  </si>
  <si>
    <t>Koolitoit_Melliste Algkool</t>
  </si>
  <si>
    <t>Koolitoit_Võnnu Keskkool</t>
  </si>
  <si>
    <t>Muu haridus</t>
  </si>
  <si>
    <t>SOTSIAALNE KAITSE</t>
  </si>
  <si>
    <t>Kastre Sotsiaalteenuste Keskus</t>
  </si>
  <si>
    <t>Puuetega inimeste sotsiaalne kaitse</t>
  </si>
  <si>
    <t>Roiu Päevakeskus</t>
  </si>
  <si>
    <t>Muu eakate sotsiaalne kaitse</t>
  </si>
  <si>
    <t>Asendus-ja järelhooldus</t>
  </si>
  <si>
    <t>Muu perekondade ja laste sotsiaalne kaitse</t>
  </si>
  <si>
    <t>Eluasemeteenused sotsiaalsetele riskirühmadele</t>
  </si>
  <si>
    <t>Riiklik toimetulekutoetus</t>
  </si>
  <si>
    <t>Muu sotsiaalsete riskirühmade kaitse</t>
  </si>
  <si>
    <t>Muu sotsiaalne kaitse</t>
  </si>
  <si>
    <t>PÕHITEGEVUSE KULUD KOKKU</t>
  </si>
  <si>
    <t>SH KULUD</t>
  </si>
  <si>
    <t>MAJANDUSLIKU SISU JÄRGI KOKKU:</t>
  </si>
  <si>
    <t>KULUD MAJANDUSLIKU SISU JÄRGI</t>
  </si>
  <si>
    <t>Antud toetused tegevuskuludeks</t>
  </si>
  <si>
    <t>MAJANDUSLIKU SISU JÄRGI KULUD KOKKU</t>
  </si>
  <si>
    <t>PÕHITEGEVUSE TULEM</t>
  </si>
  <si>
    <t>INVESTEERIMISTEGEVUS</t>
  </si>
  <si>
    <t>Põhivara müük</t>
  </si>
  <si>
    <t>Põhivara soetus (-)</t>
  </si>
  <si>
    <t>01112 Vallavalitsus</t>
  </si>
  <si>
    <t>04510 Maanteetransport -vallateede, tänavate korrashoid</t>
  </si>
  <si>
    <t>05400 Järvede puhastamine</t>
  </si>
  <si>
    <t>06400 Tänavavalgustus</t>
  </si>
  <si>
    <t>06100 Elamumajanduse arendamine</t>
  </si>
  <si>
    <t>06605 Muu elamu-ja kommunaalmajandustegevus</t>
  </si>
  <si>
    <t>081021 Sport_Sillaotsa</t>
  </si>
  <si>
    <t>082021 Priiuse seltsimaja</t>
  </si>
  <si>
    <t>091103 Võnnu Lasteaed</t>
  </si>
  <si>
    <t>091104 Kastre lasteaed</t>
  </si>
  <si>
    <t>092122 Melliste Algkool</t>
  </si>
  <si>
    <t>092123 Võnnu Keskkool</t>
  </si>
  <si>
    <t>109001 Hooldekodu Härmalõng</t>
  </si>
  <si>
    <t>109001 Kastre Sotsiaalteenustekeskus</t>
  </si>
  <si>
    <t>Põhivara soetuseks saadav sihtfinantseerimine (+)</t>
  </si>
  <si>
    <t>Põhivara soetuseks antav sihtfinantseerimine (-)</t>
  </si>
  <si>
    <t>Finantstulud (+)</t>
  </si>
  <si>
    <t>Finantskulud (-)</t>
  </si>
  <si>
    <t>INVESTEERIMISTEGEVUS KOKKU</t>
  </si>
  <si>
    <t>EELARVE TULEM +/-</t>
  </si>
  <si>
    <t>FINANTSEERIMISTEGEVUS</t>
  </si>
  <si>
    <t>Eelarve</t>
  </si>
  <si>
    <t>Kohustuste tasumine (-)</t>
  </si>
  <si>
    <t>Kohustuste võtmine (+)</t>
  </si>
  <si>
    <t>FINANTSEERIMISTEGEVUS KOKKU</t>
  </si>
  <si>
    <t>Nõuete ja kohustuste muutus (+/-)</t>
  </si>
  <si>
    <t>LIKVIIDSETE VARADE MUUTUS</t>
  </si>
  <si>
    <t>Muutus sularahas ja hoiustes</t>
  </si>
  <si>
    <t>Likviidsed varad 01.01.2020</t>
  </si>
  <si>
    <t>Planeeritav jääk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</si>
</sst>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/>
    <xf numFmtId="3" fontId="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/>
    <xf numFmtId="0" fontId="4" fillId="2" borderId="1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right" vertical="center"/>
    </xf>
    <xf numFmtId="3" fontId="6" fillId="6" borderId="1" xfId="0" applyNumberFormat="1" applyFont="1" applyFill="1" applyBorder="1"/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Border="1"/>
    <xf numFmtId="0" fontId="2" fillId="0" borderId="5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3" fontId="6" fillId="0" borderId="1" xfId="0" applyNumberFormat="1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0" fillId="0" borderId="0" xfId="0" applyNumberFormat="1"/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81"/>
  <sheetViews>
    <sheetView tabSelected="1" topLeftCell="A229" workbookViewId="0">
      <selection activeCell="E125" sqref="E125"/>
    </sheetView>
  </sheetViews>
  <sheetFormatPr defaultRowHeight="15" x14ac:dyDescent="0.25"/>
  <cols>
    <col min="2" max="2" width="10.85546875" customWidth="1"/>
    <col min="3" max="3" width="36.42578125" customWidth="1"/>
    <col min="4" max="4" width="15.5703125" customWidth="1"/>
    <col min="5" max="5" width="13" customWidth="1"/>
    <col min="6" max="6" width="15.85546875" customWidth="1"/>
  </cols>
  <sheetData>
    <row r="4" spans="2:6" x14ac:dyDescent="0.25">
      <c r="B4" s="1"/>
      <c r="C4" s="1"/>
    </row>
    <row r="5" spans="2:6" ht="15.75" x14ac:dyDescent="0.25">
      <c r="B5" s="2"/>
      <c r="C5" s="3" t="s">
        <v>0</v>
      </c>
      <c r="D5" s="2"/>
    </row>
    <row r="6" spans="2:6" x14ac:dyDescent="0.25">
      <c r="B6" s="2"/>
      <c r="C6" s="2"/>
      <c r="D6" s="2"/>
    </row>
    <row r="7" spans="2:6" ht="26.25" x14ac:dyDescent="0.25">
      <c r="B7" s="4" t="s">
        <v>1</v>
      </c>
      <c r="C7" s="4" t="s">
        <v>2</v>
      </c>
      <c r="D7" s="5" t="s">
        <v>3</v>
      </c>
      <c r="E7" s="6" t="s">
        <v>4</v>
      </c>
      <c r="F7" s="7" t="s">
        <v>5</v>
      </c>
    </row>
    <row r="8" spans="2:6" x14ac:dyDescent="0.25">
      <c r="B8" s="8"/>
      <c r="C8" s="4"/>
      <c r="D8" s="9"/>
      <c r="E8" s="10"/>
      <c r="F8" s="10"/>
    </row>
    <row r="9" spans="2:6" x14ac:dyDescent="0.25">
      <c r="B9" s="8">
        <v>30</v>
      </c>
      <c r="C9" s="4" t="s">
        <v>6</v>
      </c>
      <c r="D9" s="11">
        <v>5195000</v>
      </c>
      <c r="E9" s="11">
        <v>0</v>
      </c>
      <c r="F9" s="11">
        <f>D9+E9</f>
        <v>5195000</v>
      </c>
    </row>
    <row r="10" spans="2:6" x14ac:dyDescent="0.25">
      <c r="B10" s="8">
        <v>32</v>
      </c>
      <c r="C10" s="4" t="s">
        <v>7</v>
      </c>
      <c r="D10" s="11">
        <v>298800</v>
      </c>
      <c r="E10" s="11">
        <v>0</v>
      </c>
      <c r="F10" s="11">
        <f>D10+E10</f>
        <v>298800</v>
      </c>
    </row>
    <row r="11" spans="2:6" x14ac:dyDescent="0.25">
      <c r="B11" s="8">
        <v>35</v>
      </c>
      <c r="C11" s="4" t="s">
        <v>8</v>
      </c>
      <c r="D11" s="11">
        <v>2971590</v>
      </c>
      <c r="E11" s="11">
        <v>293374</v>
      </c>
      <c r="F11" s="11">
        <f>D11+E11</f>
        <v>3264964</v>
      </c>
    </row>
    <row r="12" spans="2:6" x14ac:dyDescent="0.25">
      <c r="B12" s="8">
        <v>38</v>
      </c>
      <c r="C12" s="4" t="s">
        <v>9</v>
      </c>
      <c r="D12" s="11">
        <v>88300</v>
      </c>
      <c r="E12" s="11">
        <v>0</v>
      </c>
      <c r="F12" s="11">
        <f>D12+E12</f>
        <v>88300</v>
      </c>
    </row>
    <row r="13" spans="2:6" x14ac:dyDescent="0.25">
      <c r="B13" s="12"/>
      <c r="C13" s="13" t="s">
        <v>10</v>
      </c>
      <c r="D13" s="14">
        <f>SUM(D9:D12)</f>
        <v>8553690</v>
      </c>
      <c r="E13" s="14">
        <f>SUM(E9:E12)</f>
        <v>293374</v>
      </c>
      <c r="F13" s="14">
        <f>D13+E13</f>
        <v>8847064</v>
      </c>
    </row>
    <row r="14" spans="2:6" x14ac:dyDescent="0.25">
      <c r="B14" s="2"/>
      <c r="C14" s="2"/>
      <c r="D14" s="2"/>
      <c r="E14" s="15"/>
      <c r="F14" s="15"/>
    </row>
    <row r="15" spans="2:6" ht="15.75" x14ac:dyDescent="0.25">
      <c r="B15" s="2"/>
      <c r="C15" s="3" t="s">
        <v>11</v>
      </c>
      <c r="D15" s="2"/>
      <c r="E15" s="15"/>
      <c r="F15" s="15"/>
    </row>
    <row r="16" spans="2:6" x14ac:dyDescent="0.25">
      <c r="B16" s="2"/>
      <c r="C16" s="2"/>
      <c r="D16" s="2"/>
      <c r="E16" s="15"/>
      <c r="F16" s="15"/>
    </row>
    <row r="17" spans="2:6" ht="26.25" x14ac:dyDescent="0.25">
      <c r="B17" s="8" t="s">
        <v>1</v>
      </c>
      <c r="C17" s="4" t="s">
        <v>12</v>
      </c>
      <c r="D17" s="5" t="s">
        <v>3</v>
      </c>
      <c r="E17" s="6" t="s">
        <v>13</v>
      </c>
      <c r="F17" s="7" t="s">
        <v>14</v>
      </c>
    </row>
    <row r="18" spans="2:6" x14ac:dyDescent="0.25">
      <c r="B18" s="8"/>
      <c r="C18" s="4"/>
      <c r="D18" s="9"/>
      <c r="E18" s="15"/>
      <c r="F18" s="15"/>
    </row>
    <row r="19" spans="2:6" ht="32.25" customHeight="1" x14ac:dyDescent="0.25">
      <c r="B19" s="16">
        <v>1</v>
      </c>
      <c r="C19" s="17" t="s">
        <v>15</v>
      </c>
      <c r="D19" s="18">
        <f>SUM(D20+D23+D27+D31+D29)</f>
        <v>798043</v>
      </c>
      <c r="E19" s="18">
        <f>SUM(E20+E23+E27+E31+E29)</f>
        <v>-13365</v>
      </c>
      <c r="F19" s="18">
        <f>D19+E19</f>
        <v>784678</v>
      </c>
    </row>
    <row r="20" spans="2:6" x14ac:dyDescent="0.25">
      <c r="B20" s="8">
        <v>1111</v>
      </c>
      <c r="C20" s="4" t="s">
        <v>16</v>
      </c>
      <c r="D20" s="11">
        <f>SUM(D21+D22)</f>
        <v>42690</v>
      </c>
      <c r="E20" s="11">
        <f>SUM(E21+E22)</f>
        <v>8540</v>
      </c>
      <c r="F20" s="19">
        <f t="shared" ref="F20:F34" si="0">D20+E20</f>
        <v>51230</v>
      </c>
    </row>
    <row r="21" spans="2:6" x14ac:dyDescent="0.25">
      <c r="B21" s="20">
        <v>50</v>
      </c>
      <c r="C21" s="9" t="s">
        <v>17</v>
      </c>
      <c r="D21" s="21">
        <v>38440</v>
      </c>
      <c r="E21" s="15">
        <v>8540</v>
      </c>
      <c r="F21" s="22">
        <f t="shared" si="0"/>
        <v>46980</v>
      </c>
    </row>
    <row r="22" spans="2:6" x14ac:dyDescent="0.25">
      <c r="B22" s="20">
        <v>55</v>
      </c>
      <c r="C22" s="9" t="s">
        <v>18</v>
      </c>
      <c r="D22" s="21">
        <v>4250</v>
      </c>
      <c r="E22" s="15">
        <v>0</v>
      </c>
      <c r="F22" s="22">
        <f t="shared" si="0"/>
        <v>4250</v>
      </c>
    </row>
    <row r="23" spans="2:6" x14ac:dyDescent="0.25">
      <c r="B23" s="8">
        <v>1112</v>
      </c>
      <c r="C23" s="4" t="s">
        <v>19</v>
      </c>
      <c r="D23" s="11">
        <f>SUM(D24+D25+D26)</f>
        <v>565153</v>
      </c>
      <c r="E23" s="11">
        <f>SUM(E24+E25+E26)</f>
        <v>-21905</v>
      </c>
      <c r="F23" s="19">
        <f t="shared" si="0"/>
        <v>543248</v>
      </c>
    </row>
    <row r="24" spans="2:6" x14ac:dyDescent="0.25">
      <c r="B24" s="20">
        <v>50</v>
      </c>
      <c r="C24" s="9" t="s">
        <v>17</v>
      </c>
      <c r="D24" s="21">
        <v>419983</v>
      </c>
      <c r="E24" s="15">
        <v>-21905</v>
      </c>
      <c r="F24" s="22">
        <f t="shared" si="0"/>
        <v>398078</v>
      </c>
    </row>
    <row r="25" spans="2:6" x14ac:dyDescent="0.25">
      <c r="B25" s="20">
        <v>55</v>
      </c>
      <c r="C25" s="9" t="s">
        <v>18</v>
      </c>
      <c r="D25" s="21">
        <v>144670</v>
      </c>
      <c r="E25" s="15">
        <v>0</v>
      </c>
      <c r="F25" s="22">
        <f t="shared" si="0"/>
        <v>144670</v>
      </c>
    </row>
    <row r="26" spans="2:6" x14ac:dyDescent="0.25">
      <c r="B26" s="20">
        <v>6</v>
      </c>
      <c r="C26" s="9" t="s">
        <v>20</v>
      </c>
      <c r="D26" s="21">
        <v>500</v>
      </c>
      <c r="E26" s="15">
        <v>0</v>
      </c>
      <c r="F26" s="22">
        <f t="shared" si="0"/>
        <v>500</v>
      </c>
    </row>
    <row r="27" spans="2:6" x14ac:dyDescent="0.25">
      <c r="B27" s="8">
        <v>1114</v>
      </c>
      <c r="C27" s="4" t="s">
        <v>21</v>
      </c>
      <c r="D27" s="11">
        <f>SUM(D28)</f>
        <v>100000</v>
      </c>
      <c r="E27" s="11">
        <f>SUM(E28)</f>
        <v>0</v>
      </c>
      <c r="F27" s="19">
        <f t="shared" si="0"/>
        <v>100000</v>
      </c>
    </row>
    <row r="28" spans="2:6" x14ac:dyDescent="0.25">
      <c r="B28" s="20">
        <v>6</v>
      </c>
      <c r="C28" s="9" t="s">
        <v>20</v>
      </c>
      <c r="D28" s="21">
        <v>100000</v>
      </c>
      <c r="E28" s="15">
        <v>0</v>
      </c>
      <c r="F28" s="22">
        <f t="shared" si="0"/>
        <v>100000</v>
      </c>
    </row>
    <row r="29" spans="2:6" x14ac:dyDescent="0.25">
      <c r="B29" s="8">
        <v>1330</v>
      </c>
      <c r="C29" s="4" t="s">
        <v>22</v>
      </c>
      <c r="D29" s="11">
        <f>D30</f>
        <v>65000</v>
      </c>
      <c r="E29" s="11">
        <f>E30</f>
        <v>0</v>
      </c>
      <c r="F29" s="19">
        <f t="shared" si="0"/>
        <v>65000</v>
      </c>
    </row>
    <row r="30" spans="2:6" x14ac:dyDescent="0.25">
      <c r="B30" s="20">
        <v>55</v>
      </c>
      <c r="C30" s="9" t="s">
        <v>18</v>
      </c>
      <c r="D30" s="21">
        <v>65000</v>
      </c>
      <c r="E30" s="15">
        <v>0</v>
      </c>
      <c r="F30" s="22">
        <f t="shared" si="0"/>
        <v>65000</v>
      </c>
    </row>
    <row r="31" spans="2:6" x14ac:dyDescent="0.25">
      <c r="B31" s="8">
        <v>1600</v>
      </c>
      <c r="C31" s="4" t="s">
        <v>23</v>
      </c>
      <c r="D31" s="11">
        <f>SUM(D32:D34)</f>
        <v>25200</v>
      </c>
      <c r="E31" s="11">
        <v>0</v>
      </c>
      <c r="F31" s="19">
        <f t="shared" si="0"/>
        <v>25200</v>
      </c>
    </row>
    <row r="32" spans="2:6" x14ac:dyDescent="0.25">
      <c r="B32" s="20">
        <v>50</v>
      </c>
      <c r="C32" s="9" t="s">
        <v>17</v>
      </c>
      <c r="D32" s="11">
        <v>0</v>
      </c>
      <c r="E32" s="10">
        <v>0</v>
      </c>
      <c r="F32" s="19">
        <f t="shared" si="0"/>
        <v>0</v>
      </c>
    </row>
    <row r="33" spans="2:6" x14ac:dyDescent="0.25">
      <c r="B33" s="20">
        <v>55</v>
      </c>
      <c r="C33" s="9" t="s">
        <v>18</v>
      </c>
      <c r="D33" s="11">
        <v>0</v>
      </c>
      <c r="E33" s="23">
        <v>0</v>
      </c>
      <c r="F33" s="19">
        <f t="shared" si="0"/>
        <v>0</v>
      </c>
    </row>
    <row r="34" spans="2:6" x14ac:dyDescent="0.25">
      <c r="B34" s="8">
        <v>4</v>
      </c>
      <c r="C34" s="9" t="s">
        <v>24</v>
      </c>
      <c r="D34" s="21">
        <v>25200</v>
      </c>
      <c r="E34" s="21">
        <v>0</v>
      </c>
      <c r="F34" s="22">
        <f t="shared" si="0"/>
        <v>25200</v>
      </c>
    </row>
    <row r="35" spans="2:6" x14ac:dyDescent="0.25">
      <c r="B35" s="24">
        <v>3</v>
      </c>
      <c r="C35" s="25" t="s">
        <v>25</v>
      </c>
      <c r="D35" s="26">
        <f>SUM(D36)</f>
        <v>6200</v>
      </c>
      <c r="E35" s="26">
        <f>SUM(E36)</f>
        <v>0</v>
      </c>
      <c r="F35" s="26">
        <f>D35+E35</f>
        <v>6200</v>
      </c>
    </row>
    <row r="36" spans="2:6" x14ac:dyDescent="0.25">
      <c r="B36" s="8">
        <v>3600</v>
      </c>
      <c r="C36" s="4" t="s">
        <v>26</v>
      </c>
      <c r="D36" s="11">
        <f>SUM(D37+D38)</f>
        <v>6200</v>
      </c>
      <c r="E36" s="23">
        <f>SUM(E37+E38)</f>
        <v>0</v>
      </c>
      <c r="F36" s="23">
        <f t="shared" ref="F36:F100" si="1">D36+E36</f>
        <v>6200</v>
      </c>
    </row>
    <row r="37" spans="2:6" x14ac:dyDescent="0.25">
      <c r="B37" s="20">
        <v>4</v>
      </c>
      <c r="C37" s="9" t="s">
        <v>24</v>
      </c>
      <c r="D37" s="21">
        <v>2000</v>
      </c>
      <c r="E37" s="23">
        <v>0</v>
      </c>
      <c r="F37" s="27">
        <f t="shared" si="1"/>
        <v>2000</v>
      </c>
    </row>
    <row r="38" spans="2:6" x14ac:dyDescent="0.25">
      <c r="B38" s="20">
        <v>55</v>
      </c>
      <c r="C38" s="9" t="s">
        <v>18</v>
      </c>
      <c r="D38" s="21">
        <v>4200</v>
      </c>
      <c r="E38" s="23">
        <v>0</v>
      </c>
      <c r="F38" s="27">
        <f t="shared" si="1"/>
        <v>4200</v>
      </c>
    </row>
    <row r="39" spans="2:6" x14ac:dyDescent="0.25">
      <c r="B39" s="24">
        <v>4</v>
      </c>
      <c r="C39" s="25" t="s">
        <v>27</v>
      </c>
      <c r="D39" s="26">
        <f>SUM(D40+D44+D48+D50+D53)</f>
        <v>348505</v>
      </c>
      <c r="E39" s="26">
        <f>SUM(E40+E44+E48+E50+E53)</f>
        <v>0</v>
      </c>
      <c r="F39" s="26">
        <f t="shared" si="1"/>
        <v>348505</v>
      </c>
    </row>
    <row r="40" spans="2:6" x14ac:dyDescent="0.25">
      <c r="B40" s="8">
        <v>4210</v>
      </c>
      <c r="C40" s="4" t="s">
        <v>28</v>
      </c>
      <c r="D40" s="11">
        <f>SUM(D41+D42+D43)</f>
        <v>40740</v>
      </c>
      <c r="E40" s="11">
        <f>SUM(E41+E42+E43)</f>
        <v>0</v>
      </c>
      <c r="F40" s="23">
        <f t="shared" si="1"/>
        <v>40740</v>
      </c>
    </row>
    <row r="41" spans="2:6" x14ac:dyDescent="0.25">
      <c r="B41" s="20">
        <v>50</v>
      </c>
      <c r="C41" s="9" t="s">
        <v>17</v>
      </c>
      <c r="D41" s="21">
        <v>25840</v>
      </c>
      <c r="E41" s="23">
        <v>0</v>
      </c>
      <c r="F41" s="27">
        <f t="shared" si="1"/>
        <v>25840</v>
      </c>
    </row>
    <row r="42" spans="2:6" x14ac:dyDescent="0.25">
      <c r="B42" s="20">
        <v>55</v>
      </c>
      <c r="C42" s="9" t="s">
        <v>18</v>
      </c>
      <c r="D42" s="21">
        <v>14600</v>
      </c>
      <c r="E42" s="23">
        <v>0</v>
      </c>
      <c r="F42" s="27">
        <f t="shared" si="1"/>
        <v>14600</v>
      </c>
    </row>
    <row r="43" spans="2:6" x14ac:dyDescent="0.25">
      <c r="B43" s="20">
        <v>6</v>
      </c>
      <c r="C43" s="9" t="s">
        <v>20</v>
      </c>
      <c r="D43" s="21">
        <v>300</v>
      </c>
      <c r="E43" s="23">
        <v>0</v>
      </c>
      <c r="F43" s="27">
        <f t="shared" si="1"/>
        <v>300</v>
      </c>
    </row>
    <row r="44" spans="2:6" x14ac:dyDescent="0.25">
      <c r="B44" s="8">
        <v>4430</v>
      </c>
      <c r="C44" s="4" t="s">
        <v>29</v>
      </c>
      <c r="D44" s="11">
        <f>SUM(D45+D46+D47)</f>
        <v>40015</v>
      </c>
      <c r="E44" s="11">
        <f>SUM(E45+E46+E47)</f>
        <v>0</v>
      </c>
      <c r="F44" s="23">
        <f t="shared" si="1"/>
        <v>40015</v>
      </c>
    </row>
    <row r="45" spans="2:6" x14ac:dyDescent="0.25">
      <c r="B45" s="20">
        <v>50</v>
      </c>
      <c r="C45" s="9" t="s">
        <v>17</v>
      </c>
      <c r="D45" s="21">
        <v>26775</v>
      </c>
      <c r="E45" s="23">
        <v>0</v>
      </c>
      <c r="F45" s="27">
        <f t="shared" si="1"/>
        <v>26775</v>
      </c>
    </row>
    <row r="46" spans="2:6" x14ac:dyDescent="0.25">
      <c r="B46" s="20">
        <v>55</v>
      </c>
      <c r="C46" s="9" t="s">
        <v>18</v>
      </c>
      <c r="D46" s="21">
        <v>13140</v>
      </c>
      <c r="E46" s="23">
        <v>0</v>
      </c>
      <c r="F46" s="27">
        <f t="shared" si="1"/>
        <v>13140</v>
      </c>
    </row>
    <row r="47" spans="2:6" x14ac:dyDescent="0.25">
      <c r="B47" s="20">
        <v>6</v>
      </c>
      <c r="C47" s="9" t="s">
        <v>20</v>
      </c>
      <c r="D47" s="21">
        <v>100</v>
      </c>
      <c r="E47" s="23">
        <v>0</v>
      </c>
      <c r="F47" s="27">
        <f t="shared" si="1"/>
        <v>100</v>
      </c>
    </row>
    <row r="48" spans="2:6" x14ac:dyDescent="0.25">
      <c r="B48" s="8">
        <v>4510</v>
      </c>
      <c r="C48" s="4" t="s">
        <v>30</v>
      </c>
      <c r="D48" s="11">
        <f>SUM(D49)</f>
        <v>244950</v>
      </c>
      <c r="E48" s="11">
        <f>SUM(E49)</f>
        <v>0</v>
      </c>
      <c r="F48" s="23">
        <f t="shared" si="1"/>
        <v>244950</v>
      </c>
    </row>
    <row r="49" spans="2:6" x14ac:dyDescent="0.25">
      <c r="B49" s="20">
        <v>55</v>
      </c>
      <c r="C49" s="9" t="s">
        <v>18</v>
      </c>
      <c r="D49" s="21">
        <v>244950</v>
      </c>
      <c r="E49" s="23">
        <v>0</v>
      </c>
      <c r="F49" s="27">
        <f t="shared" si="1"/>
        <v>244950</v>
      </c>
    </row>
    <row r="50" spans="2:6" x14ac:dyDescent="0.25">
      <c r="B50" s="8">
        <v>4512</v>
      </c>
      <c r="C50" s="4" t="s">
        <v>31</v>
      </c>
      <c r="D50" s="11">
        <f>SUM(D51+D52)</f>
        <v>19200</v>
      </c>
      <c r="E50" s="11">
        <f>SUM(E51+E52)</f>
        <v>0</v>
      </c>
      <c r="F50" s="23">
        <f t="shared" si="1"/>
        <v>19200</v>
      </c>
    </row>
    <row r="51" spans="2:6" x14ac:dyDescent="0.25">
      <c r="B51" s="20">
        <v>50</v>
      </c>
      <c r="C51" s="9" t="s">
        <v>17</v>
      </c>
      <c r="D51" s="21">
        <v>8700</v>
      </c>
      <c r="E51" s="23">
        <v>0</v>
      </c>
      <c r="F51" s="27">
        <f t="shared" si="1"/>
        <v>8700</v>
      </c>
    </row>
    <row r="52" spans="2:6" x14ac:dyDescent="0.25">
      <c r="B52" s="20">
        <v>55</v>
      </c>
      <c r="C52" s="9" t="s">
        <v>18</v>
      </c>
      <c r="D52" s="21">
        <v>10500</v>
      </c>
      <c r="E52" s="23">
        <v>0</v>
      </c>
      <c r="F52" s="27">
        <f t="shared" si="1"/>
        <v>10500</v>
      </c>
    </row>
    <row r="53" spans="2:6" x14ac:dyDescent="0.25">
      <c r="B53" s="8">
        <v>4710</v>
      </c>
      <c r="C53" s="4" t="s">
        <v>32</v>
      </c>
      <c r="D53" s="11">
        <f>SUM(D54)</f>
        <v>3600</v>
      </c>
      <c r="E53" s="11">
        <f>SUM(E54)</f>
        <v>0</v>
      </c>
      <c r="F53" s="23">
        <f t="shared" si="1"/>
        <v>3600</v>
      </c>
    </row>
    <row r="54" spans="2:6" x14ac:dyDescent="0.25">
      <c r="B54" s="20">
        <v>4</v>
      </c>
      <c r="C54" s="9" t="s">
        <v>24</v>
      </c>
      <c r="D54" s="21">
        <v>3600</v>
      </c>
      <c r="E54" s="23">
        <v>0</v>
      </c>
      <c r="F54" s="27">
        <f t="shared" si="1"/>
        <v>3600</v>
      </c>
    </row>
    <row r="55" spans="2:6" x14ac:dyDescent="0.25">
      <c r="B55" s="24">
        <v>5</v>
      </c>
      <c r="C55" s="25" t="s">
        <v>33</v>
      </c>
      <c r="D55" s="26">
        <f>SUM(D56+D61+D58)</f>
        <v>195471</v>
      </c>
      <c r="E55" s="26">
        <f>SUM(E56+E61+E58)</f>
        <v>0</v>
      </c>
      <c r="F55" s="26">
        <f t="shared" si="1"/>
        <v>195471</v>
      </c>
    </row>
    <row r="56" spans="2:6" x14ac:dyDescent="0.25">
      <c r="B56" s="8">
        <v>5100</v>
      </c>
      <c r="C56" s="4" t="s">
        <v>34</v>
      </c>
      <c r="D56" s="11">
        <f>D57</f>
        <v>19600</v>
      </c>
      <c r="E56" s="11">
        <f>E57</f>
        <v>0</v>
      </c>
      <c r="F56" s="23">
        <f t="shared" si="1"/>
        <v>19600</v>
      </c>
    </row>
    <row r="57" spans="2:6" x14ac:dyDescent="0.25">
      <c r="B57" s="20">
        <v>55</v>
      </c>
      <c r="C57" s="9" t="s">
        <v>18</v>
      </c>
      <c r="D57" s="21">
        <v>19600</v>
      </c>
      <c r="E57" s="28">
        <v>0</v>
      </c>
      <c r="F57" s="27">
        <f t="shared" si="1"/>
        <v>19600</v>
      </c>
    </row>
    <row r="58" spans="2:6" x14ac:dyDescent="0.25">
      <c r="B58" s="8">
        <v>5101</v>
      </c>
      <c r="C58" s="4" t="s">
        <v>35</v>
      </c>
      <c r="D58" s="11">
        <f>D59+D60</f>
        <v>122160</v>
      </c>
      <c r="E58" s="11">
        <f>E59+E60</f>
        <v>0</v>
      </c>
      <c r="F58" s="23">
        <f t="shared" si="1"/>
        <v>122160</v>
      </c>
    </row>
    <row r="59" spans="2:6" x14ac:dyDescent="0.25">
      <c r="B59" s="20">
        <v>50</v>
      </c>
      <c r="C59" s="9" t="s">
        <v>17</v>
      </c>
      <c r="D59" s="21">
        <v>7360</v>
      </c>
      <c r="E59" s="28">
        <v>0</v>
      </c>
      <c r="F59" s="27">
        <f t="shared" si="1"/>
        <v>7360</v>
      </c>
    </row>
    <row r="60" spans="2:6" x14ac:dyDescent="0.25">
      <c r="B60" s="20">
        <v>55</v>
      </c>
      <c r="C60" s="9" t="s">
        <v>18</v>
      </c>
      <c r="D60" s="21">
        <v>114800</v>
      </c>
      <c r="E60" s="28">
        <v>0</v>
      </c>
      <c r="F60" s="27">
        <f t="shared" si="1"/>
        <v>114800</v>
      </c>
    </row>
    <row r="61" spans="2:6" x14ac:dyDescent="0.25">
      <c r="B61" s="8">
        <v>5400</v>
      </c>
      <c r="C61" s="4" t="s">
        <v>36</v>
      </c>
      <c r="D61" s="11">
        <f>SUM(D62+D63)</f>
        <v>53711</v>
      </c>
      <c r="E61" s="11">
        <f>SUM(E62+E63)</f>
        <v>0</v>
      </c>
      <c r="F61" s="23">
        <f t="shared" si="1"/>
        <v>53711</v>
      </c>
    </row>
    <row r="62" spans="2:6" x14ac:dyDescent="0.25">
      <c r="B62" s="20">
        <v>50</v>
      </c>
      <c r="C62" s="9" t="s">
        <v>17</v>
      </c>
      <c r="D62" s="21">
        <v>8061</v>
      </c>
      <c r="E62" s="28">
        <v>0</v>
      </c>
      <c r="F62" s="27">
        <f t="shared" si="1"/>
        <v>8061</v>
      </c>
    </row>
    <row r="63" spans="2:6" x14ac:dyDescent="0.25">
      <c r="B63" s="20">
        <v>55</v>
      </c>
      <c r="C63" s="9" t="s">
        <v>18</v>
      </c>
      <c r="D63" s="21">
        <v>45650</v>
      </c>
      <c r="E63" s="28">
        <v>0</v>
      </c>
      <c r="F63" s="27">
        <f t="shared" si="1"/>
        <v>45650</v>
      </c>
    </row>
    <row r="64" spans="2:6" x14ac:dyDescent="0.25">
      <c r="B64" s="24">
        <v>6</v>
      </c>
      <c r="C64" s="25" t="s">
        <v>37</v>
      </c>
      <c r="D64" s="26">
        <f>SUM(D65+D67+D69)</f>
        <v>248480</v>
      </c>
      <c r="E64" s="26">
        <f>SUM(E65+E67+E69)</f>
        <v>0</v>
      </c>
      <c r="F64" s="26">
        <f t="shared" si="1"/>
        <v>248480</v>
      </c>
    </row>
    <row r="65" spans="2:6" x14ac:dyDescent="0.25">
      <c r="B65" s="8">
        <v>6300</v>
      </c>
      <c r="C65" s="4" t="s">
        <v>38</v>
      </c>
      <c r="D65" s="11">
        <f>SUM(D66)</f>
        <v>74700</v>
      </c>
      <c r="E65" s="11">
        <f>SUM(E66)</f>
        <v>0</v>
      </c>
      <c r="F65" s="23">
        <f t="shared" si="1"/>
        <v>74700</v>
      </c>
    </row>
    <row r="66" spans="2:6" x14ac:dyDescent="0.25">
      <c r="B66" s="20">
        <v>4</v>
      </c>
      <c r="C66" s="9" t="s">
        <v>24</v>
      </c>
      <c r="D66" s="21">
        <v>74700</v>
      </c>
      <c r="E66" s="15">
        <v>0</v>
      </c>
      <c r="F66" s="27">
        <f t="shared" si="1"/>
        <v>74700</v>
      </c>
    </row>
    <row r="67" spans="2:6" x14ac:dyDescent="0.25">
      <c r="B67" s="8">
        <v>6400</v>
      </c>
      <c r="C67" s="4" t="s">
        <v>39</v>
      </c>
      <c r="D67" s="11">
        <f>SUM(D68)</f>
        <v>27440</v>
      </c>
      <c r="E67" s="11">
        <f>SUM(E68)</f>
        <v>0</v>
      </c>
      <c r="F67" s="23">
        <f t="shared" si="1"/>
        <v>27440</v>
      </c>
    </row>
    <row r="68" spans="2:6" x14ac:dyDescent="0.25">
      <c r="B68" s="20">
        <v>55</v>
      </c>
      <c r="C68" s="9" t="s">
        <v>18</v>
      </c>
      <c r="D68" s="21">
        <v>27440</v>
      </c>
      <c r="E68" s="15">
        <v>0</v>
      </c>
      <c r="F68" s="27">
        <f t="shared" si="1"/>
        <v>27440</v>
      </c>
    </row>
    <row r="69" spans="2:6" x14ac:dyDescent="0.25">
      <c r="B69" s="8">
        <v>6605</v>
      </c>
      <c r="C69" s="4" t="s">
        <v>40</v>
      </c>
      <c r="D69" s="11">
        <f>SUM(D70+D71)</f>
        <v>146340</v>
      </c>
      <c r="E69" s="11">
        <f>SUM(E70+E71)</f>
        <v>0</v>
      </c>
      <c r="F69" s="23">
        <f t="shared" si="1"/>
        <v>146340</v>
      </c>
    </row>
    <row r="70" spans="2:6" x14ac:dyDescent="0.25">
      <c r="B70" s="20">
        <v>50</v>
      </c>
      <c r="C70" s="9" t="s">
        <v>17</v>
      </c>
      <c r="D70" s="21">
        <v>106670</v>
      </c>
      <c r="E70" s="10">
        <v>0</v>
      </c>
      <c r="F70" s="27">
        <f t="shared" si="1"/>
        <v>106670</v>
      </c>
    </row>
    <row r="71" spans="2:6" x14ac:dyDescent="0.25">
      <c r="B71" s="20">
        <v>55</v>
      </c>
      <c r="C71" s="9" t="s">
        <v>18</v>
      </c>
      <c r="D71" s="21">
        <v>39670</v>
      </c>
      <c r="E71" s="10">
        <v>0</v>
      </c>
      <c r="F71" s="27">
        <f t="shared" si="1"/>
        <v>39670</v>
      </c>
    </row>
    <row r="72" spans="2:6" x14ac:dyDescent="0.25">
      <c r="B72" s="24">
        <v>7</v>
      </c>
      <c r="C72" s="25" t="s">
        <v>41</v>
      </c>
      <c r="D72" s="26">
        <f>SUM(D73+D75+D79+D77)</f>
        <v>14170</v>
      </c>
      <c r="E72" s="26">
        <f>SUM(E73+E75+E79+E77)</f>
        <v>0</v>
      </c>
      <c r="F72" s="26">
        <f t="shared" si="1"/>
        <v>14170</v>
      </c>
    </row>
    <row r="73" spans="2:6" x14ac:dyDescent="0.25">
      <c r="B73" s="8">
        <v>7110</v>
      </c>
      <c r="C73" s="29" t="s">
        <v>42</v>
      </c>
      <c r="D73" s="11">
        <f>SUM(D74)</f>
        <v>1540</v>
      </c>
      <c r="E73" s="11">
        <f>SUM(E74)</f>
        <v>0</v>
      </c>
      <c r="F73" s="23">
        <f t="shared" si="1"/>
        <v>1540</v>
      </c>
    </row>
    <row r="74" spans="2:6" x14ac:dyDescent="0.25">
      <c r="B74" s="20">
        <v>55</v>
      </c>
      <c r="C74" s="9" t="s">
        <v>18</v>
      </c>
      <c r="D74" s="21">
        <v>1540</v>
      </c>
      <c r="E74" s="15">
        <v>0</v>
      </c>
      <c r="F74" s="27">
        <f t="shared" si="1"/>
        <v>1540</v>
      </c>
    </row>
    <row r="75" spans="2:6" x14ac:dyDescent="0.25">
      <c r="B75" s="30" t="s">
        <v>43</v>
      </c>
      <c r="C75" s="29" t="s">
        <v>44</v>
      </c>
      <c r="D75" s="11">
        <v>3160</v>
      </c>
      <c r="E75" s="11">
        <v>0</v>
      </c>
      <c r="F75" s="23">
        <f t="shared" si="1"/>
        <v>3160</v>
      </c>
    </row>
    <row r="76" spans="2:6" x14ac:dyDescent="0.25">
      <c r="B76" s="20">
        <v>55</v>
      </c>
      <c r="C76" s="9" t="s">
        <v>18</v>
      </c>
      <c r="D76" s="21">
        <v>3100</v>
      </c>
      <c r="E76" s="15">
        <v>0</v>
      </c>
      <c r="F76" s="27">
        <f t="shared" si="1"/>
        <v>3100</v>
      </c>
    </row>
    <row r="77" spans="2:6" x14ac:dyDescent="0.25">
      <c r="B77" s="8">
        <v>72102</v>
      </c>
      <c r="C77" s="4" t="s">
        <v>45</v>
      </c>
      <c r="D77" s="11">
        <f>D78</f>
        <v>7650</v>
      </c>
      <c r="E77" s="11">
        <f>E78</f>
        <v>0</v>
      </c>
      <c r="F77" s="23">
        <f t="shared" si="1"/>
        <v>7650</v>
      </c>
    </row>
    <row r="78" spans="2:6" x14ac:dyDescent="0.25">
      <c r="B78" s="20">
        <v>55</v>
      </c>
      <c r="C78" s="9" t="s">
        <v>18</v>
      </c>
      <c r="D78" s="21">
        <v>7650</v>
      </c>
      <c r="E78" s="15">
        <v>0</v>
      </c>
      <c r="F78" s="27">
        <f t="shared" si="1"/>
        <v>7650</v>
      </c>
    </row>
    <row r="79" spans="2:6" x14ac:dyDescent="0.25">
      <c r="B79" s="8">
        <v>7230</v>
      </c>
      <c r="C79" s="29" t="s">
        <v>46</v>
      </c>
      <c r="D79" s="11">
        <f>SUM(D80)</f>
        <v>1820</v>
      </c>
      <c r="E79" s="11">
        <f>SUM(E80)</f>
        <v>0</v>
      </c>
      <c r="F79" s="23">
        <f t="shared" si="1"/>
        <v>1820</v>
      </c>
    </row>
    <row r="80" spans="2:6" x14ac:dyDescent="0.25">
      <c r="B80" s="20">
        <v>55</v>
      </c>
      <c r="C80" s="9" t="s">
        <v>18</v>
      </c>
      <c r="D80" s="21">
        <v>1820</v>
      </c>
      <c r="E80" s="10">
        <v>0</v>
      </c>
      <c r="F80" s="27">
        <f t="shared" si="1"/>
        <v>1820</v>
      </c>
    </row>
    <row r="81" spans="2:6" ht="36" customHeight="1" x14ac:dyDescent="0.25">
      <c r="B81" s="24">
        <v>8</v>
      </c>
      <c r="C81" s="31" t="s">
        <v>47</v>
      </c>
      <c r="D81" s="26">
        <f>SUM(D82+D85+D89+D92+D95+D98+D101+D104+D107+D110+D113+D116+D120+D123+D126+D128+D131+D133)</f>
        <v>639645</v>
      </c>
      <c r="E81" s="26">
        <f>SUM(E82+E85+E89+E92+E95+E98+E101+E104+E107+E110+E113+E116+E120+E123+E126+E128+E131+E133)</f>
        <v>-1612</v>
      </c>
      <c r="F81" s="26">
        <f t="shared" si="1"/>
        <v>638033</v>
      </c>
    </row>
    <row r="82" spans="2:6" x14ac:dyDescent="0.25">
      <c r="B82" s="30" t="s">
        <v>48</v>
      </c>
      <c r="C82" s="4" t="s">
        <v>49</v>
      </c>
      <c r="D82" s="11">
        <f>SUM(D83+D84)</f>
        <v>87890</v>
      </c>
      <c r="E82" s="11">
        <f>SUM(E83+E84)</f>
        <v>0</v>
      </c>
      <c r="F82" s="27">
        <f t="shared" si="1"/>
        <v>87890</v>
      </c>
    </row>
    <row r="83" spans="2:6" x14ac:dyDescent="0.25">
      <c r="B83" s="20">
        <v>50</v>
      </c>
      <c r="C83" s="9" t="s">
        <v>17</v>
      </c>
      <c r="D83" s="21">
        <v>24620</v>
      </c>
      <c r="E83" s="10">
        <v>0</v>
      </c>
      <c r="F83" s="27">
        <f t="shared" si="1"/>
        <v>24620</v>
      </c>
    </row>
    <row r="84" spans="2:6" x14ac:dyDescent="0.25">
      <c r="B84" s="20">
        <v>55</v>
      </c>
      <c r="C84" s="9" t="s">
        <v>18</v>
      </c>
      <c r="D84" s="21">
        <v>63270</v>
      </c>
      <c r="E84" s="10">
        <v>0</v>
      </c>
      <c r="F84" s="27">
        <f t="shared" si="1"/>
        <v>63270</v>
      </c>
    </row>
    <row r="85" spans="2:6" x14ac:dyDescent="0.25">
      <c r="B85" s="8">
        <v>81022</v>
      </c>
      <c r="C85" s="4" t="s">
        <v>50</v>
      </c>
      <c r="D85" s="11">
        <f>SUM(D86:D88)</f>
        <v>21165</v>
      </c>
      <c r="E85" s="11">
        <f>SUM(E86:E88)</f>
        <v>-1410</v>
      </c>
      <c r="F85" s="23">
        <f t="shared" si="1"/>
        <v>19755</v>
      </c>
    </row>
    <row r="86" spans="2:6" x14ac:dyDescent="0.25">
      <c r="B86" s="20">
        <v>45</v>
      </c>
      <c r="C86" s="9" t="s">
        <v>51</v>
      </c>
      <c r="D86" s="11">
        <v>0</v>
      </c>
      <c r="E86" s="21">
        <v>6800</v>
      </c>
      <c r="F86" s="27">
        <f t="shared" si="1"/>
        <v>6800</v>
      </c>
    </row>
    <row r="87" spans="2:6" x14ac:dyDescent="0.25">
      <c r="B87" s="20">
        <v>50</v>
      </c>
      <c r="C87" s="9" t="s">
        <v>17</v>
      </c>
      <c r="D87" s="21">
        <v>8210</v>
      </c>
      <c r="E87" s="10">
        <v>-8210</v>
      </c>
      <c r="F87" s="27">
        <f t="shared" si="1"/>
        <v>0</v>
      </c>
    </row>
    <row r="88" spans="2:6" x14ac:dyDescent="0.25">
      <c r="B88" s="20">
        <v>55</v>
      </c>
      <c r="C88" s="9" t="s">
        <v>18</v>
      </c>
      <c r="D88" s="21">
        <v>12955</v>
      </c>
      <c r="E88" s="10">
        <v>0</v>
      </c>
      <c r="F88" s="27">
        <f t="shared" si="1"/>
        <v>12955</v>
      </c>
    </row>
    <row r="89" spans="2:6" x14ac:dyDescent="0.25">
      <c r="B89" s="8">
        <v>81071</v>
      </c>
      <c r="C89" s="4" t="s">
        <v>52</v>
      </c>
      <c r="D89" s="11">
        <f>SUM(D90+D91)</f>
        <v>34440</v>
      </c>
      <c r="E89" s="11">
        <f>SUM(E90+E91)</f>
        <v>-1875</v>
      </c>
      <c r="F89" s="23">
        <f t="shared" si="1"/>
        <v>32565</v>
      </c>
    </row>
    <row r="90" spans="2:6" x14ac:dyDescent="0.25">
      <c r="B90" s="8">
        <v>50</v>
      </c>
      <c r="C90" s="9" t="s">
        <v>17</v>
      </c>
      <c r="D90" s="21">
        <v>22360</v>
      </c>
      <c r="E90" s="10">
        <v>0</v>
      </c>
      <c r="F90" s="27">
        <f t="shared" si="1"/>
        <v>22360</v>
      </c>
    </row>
    <row r="91" spans="2:6" x14ac:dyDescent="0.25">
      <c r="B91" s="8">
        <v>55</v>
      </c>
      <c r="C91" s="9" t="s">
        <v>18</v>
      </c>
      <c r="D91" s="21">
        <v>12080</v>
      </c>
      <c r="E91" s="10">
        <v>-1875</v>
      </c>
      <c r="F91" s="27">
        <f t="shared" si="1"/>
        <v>10205</v>
      </c>
    </row>
    <row r="92" spans="2:6" x14ac:dyDescent="0.25">
      <c r="B92" s="8">
        <v>81073</v>
      </c>
      <c r="C92" s="4" t="s">
        <v>53</v>
      </c>
      <c r="D92" s="11">
        <f>SUM(D93+D94)</f>
        <v>6485</v>
      </c>
      <c r="E92" s="11">
        <f>SUM(E93+E94)</f>
        <v>0</v>
      </c>
      <c r="F92" s="23">
        <f t="shared" si="1"/>
        <v>6485</v>
      </c>
    </row>
    <row r="93" spans="2:6" x14ac:dyDescent="0.25">
      <c r="B93" s="20">
        <v>50</v>
      </c>
      <c r="C93" s="9" t="s">
        <v>17</v>
      </c>
      <c r="D93" s="21">
        <v>2135</v>
      </c>
      <c r="E93" s="10">
        <v>0</v>
      </c>
      <c r="F93" s="27">
        <f t="shared" si="1"/>
        <v>2135</v>
      </c>
    </row>
    <row r="94" spans="2:6" x14ac:dyDescent="0.25">
      <c r="B94" s="20">
        <v>55</v>
      </c>
      <c r="C94" s="9" t="s">
        <v>18</v>
      </c>
      <c r="D94" s="21">
        <v>4350</v>
      </c>
      <c r="E94" s="10">
        <v>0</v>
      </c>
      <c r="F94" s="27">
        <f t="shared" si="1"/>
        <v>4350</v>
      </c>
    </row>
    <row r="95" spans="2:6" x14ac:dyDescent="0.25">
      <c r="B95" s="8">
        <v>81075</v>
      </c>
      <c r="C95" s="4" t="s">
        <v>54</v>
      </c>
      <c r="D95" s="11">
        <f>D96+D97</f>
        <v>25401</v>
      </c>
      <c r="E95" s="11">
        <f>E96+E97</f>
        <v>0</v>
      </c>
      <c r="F95" s="23">
        <f t="shared" si="1"/>
        <v>25401</v>
      </c>
    </row>
    <row r="96" spans="2:6" x14ac:dyDescent="0.25">
      <c r="B96" s="20">
        <v>50</v>
      </c>
      <c r="C96" s="9" t="s">
        <v>17</v>
      </c>
      <c r="D96" s="21">
        <v>14751</v>
      </c>
      <c r="E96" s="10">
        <v>0</v>
      </c>
      <c r="F96" s="27">
        <f t="shared" si="1"/>
        <v>14751</v>
      </c>
    </row>
    <row r="97" spans="2:6" x14ac:dyDescent="0.25">
      <c r="B97" s="20">
        <v>55</v>
      </c>
      <c r="C97" s="9" t="s">
        <v>18</v>
      </c>
      <c r="D97" s="21">
        <v>10650</v>
      </c>
      <c r="E97" s="10">
        <v>0</v>
      </c>
      <c r="F97" s="27">
        <f t="shared" si="1"/>
        <v>10650</v>
      </c>
    </row>
    <row r="98" spans="2:6" x14ac:dyDescent="0.25">
      <c r="B98" s="8">
        <v>81076</v>
      </c>
      <c r="C98" s="4" t="s">
        <v>55</v>
      </c>
      <c r="D98" s="11">
        <f>D100+D99</f>
        <v>22960</v>
      </c>
      <c r="E98" s="11">
        <f>E100+E99</f>
        <v>0</v>
      </c>
      <c r="F98" s="23">
        <f t="shared" si="1"/>
        <v>22960</v>
      </c>
    </row>
    <row r="99" spans="2:6" x14ac:dyDescent="0.25">
      <c r="B99" s="20">
        <v>50</v>
      </c>
      <c r="C99" s="9" t="s">
        <v>17</v>
      </c>
      <c r="D99" s="21">
        <v>15110</v>
      </c>
      <c r="E99" s="10">
        <v>0</v>
      </c>
      <c r="F99" s="27">
        <f t="shared" si="1"/>
        <v>15110</v>
      </c>
    </row>
    <row r="100" spans="2:6" x14ac:dyDescent="0.25">
      <c r="B100" s="20">
        <v>55</v>
      </c>
      <c r="C100" s="9" t="s">
        <v>18</v>
      </c>
      <c r="D100" s="21">
        <v>7850</v>
      </c>
      <c r="E100" s="10">
        <v>0</v>
      </c>
      <c r="F100" s="27">
        <f t="shared" si="1"/>
        <v>7850</v>
      </c>
    </row>
    <row r="101" spans="2:6" x14ac:dyDescent="0.25">
      <c r="B101" s="32">
        <v>82011</v>
      </c>
      <c r="C101" s="4" t="s">
        <v>56</v>
      </c>
      <c r="D101" s="11">
        <f>SUM(D102+D103)</f>
        <v>36202</v>
      </c>
      <c r="E101" s="11">
        <f>SUM(E102+E103)</f>
        <v>0</v>
      </c>
      <c r="F101" s="23">
        <f t="shared" ref="F101:F164" si="2">D101+E101</f>
        <v>36202</v>
      </c>
    </row>
    <row r="102" spans="2:6" x14ac:dyDescent="0.25">
      <c r="B102" s="20">
        <v>50</v>
      </c>
      <c r="C102" s="9" t="s">
        <v>17</v>
      </c>
      <c r="D102" s="21">
        <v>16557</v>
      </c>
      <c r="E102" s="10">
        <v>0</v>
      </c>
      <c r="F102" s="27">
        <f t="shared" si="2"/>
        <v>16557</v>
      </c>
    </row>
    <row r="103" spans="2:6" x14ac:dyDescent="0.25">
      <c r="B103" s="20">
        <v>55</v>
      </c>
      <c r="C103" s="9" t="s">
        <v>18</v>
      </c>
      <c r="D103" s="21">
        <v>19645</v>
      </c>
      <c r="E103" s="10">
        <v>0</v>
      </c>
      <c r="F103" s="27">
        <f t="shared" si="2"/>
        <v>19645</v>
      </c>
    </row>
    <row r="104" spans="2:6" x14ac:dyDescent="0.25">
      <c r="B104" s="32">
        <v>82012</v>
      </c>
      <c r="C104" s="4" t="s">
        <v>57</v>
      </c>
      <c r="D104" s="11">
        <f>D105+D106</f>
        <v>30982</v>
      </c>
      <c r="E104" s="11">
        <f>E105+E106</f>
        <v>0</v>
      </c>
      <c r="F104" s="23">
        <f t="shared" si="2"/>
        <v>30982</v>
      </c>
    </row>
    <row r="105" spans="2:6" x14ac:dyDescent="0.25">
      <c r="B105" s="20">
        <v>50</v>
      </c>
      <c r="C105" s="9" t="s">
        <v>17</v>
      </c>
      <c r="D105" s="21">
        <v>16977</v>
      </c>
      <c r="E105" s="10">
        <v>0</v>
      </c>
      <c r="F105" s="27">
        <f t="shared" si="2"/>
        <v>16977</v>
      </c>
    </row>
    <row r="106" spans="2:6" x14ac:dyDescent="0.25">
      <c r="B106" s="20">
        <v>55</v>
      </c>
      <c r="C106" s="9" t="s">
        <v>18</v>
      </c>
      <c r="D106" s="21">
        <v>14005</v>
      </c>
      <c r="E106" s="10">
        <v>0</v>
      </c>
      <c r="F106" s="27">
        <f t="shared" si="2"/>
        <v>14005</v>
      </c>
    </row>
    <row r="107" spans="2:6" x14ac:dyDescent="0.25">
      <c r="B107" s="8">
        <v>82013</v>
      </c>
      <c r="C107" s="4" t="s">
        <v>58</v>
      </c>
      <c r="D107" s="11">
        <f>D108+D109</f>
        <v>36679</v>
      </c>
      <c r="E107" s="11">
        <f>E108+E109</f>
        <v>0</v>
      </c>
      <c r="F107" s="23">
        <f t="shared" si="2"/>
        <v>36679</v>
      </c>
    </row>
    <row r="108" spans="2:6" x14ac:dyDescent="0.25">
      <c r="B108" s="20">
        <v>50</v>
      </c>
      <c r="C108" s="9" t="s">
        <v>17</v>
      </c>
      <c r="D108" s="21">
        <v>22104</v>
      </c>
      <c r="E108" s="10">
        <v>0</v>
      </c>
      <c r="F108" s="27">
        <f t="shared" si="2"/>
        <v>22104</v>
      </c>
    </row>
    <row r="109" spans="2:6" x14ac:dyDescent="0.25">
      <c r="B109" s="20">
        <v>55</v>
      </c>
      <c r="C109" s="9" t="s">
        <v>18</v>
      </c>
      <c r="D109" s="21">
        <v>14575</v>
      </c>
      <c r="E109" s="10">
        <v>0</v>
      </c>
      <c r="F109" s="27">
        <f t="shared" si="2"/>
        <v>14575</v>
      </c>
    </row>
    <row r="110" spans="2:6" x14ac:dyDescent="0.25">
      <c r="B110" s="8">
        <v>82014</v>
      </c>
      <c r="C110" s="4" t="s">
        <v>59</v>
      </c>
      <c r="D110" s="11">
        <f>D111+D112</f>
        <v>28919</v>
      </c>
      <c r="E110" s="11">
        <f>E111+E112</f>
        <v>0</v>
      </c>
      <c r="F110" s="23">
        <f t="shared" si="2"/>
        <v>28919</v>
      </c>
    </row>
    <row r="111" spans="2:6" x14ac:dyDescent="0.25">
      <c r="B111" s="20">
        <v>50</v>
      </c>
      <c r="C111" s="9" t="s">
        <v>17</v>
      </c>
      <c r="D111" s="21">
        <v>16554</v>
      </c>
      <c r="E111" s="10">
        <v>0</v>
      </c>
      <c r="F111" s="27">
        <f t="shared" si="2"/>
        <v>16554</v>
      </c>
    </row>
    <row r="112" spans="2:6" x14ac:dyDescent="0.25">
      <c r="B112" s="20">
        <v>55</v>
      </c>
      <c r="C112" s="9" t="s">
        <v>18</v>
      </c>
      <c r="D112" s="21">
        <v>12365</v>
      </c>
      <c r="E112" s="10">
        <v>0</v>
      </c>
      <c r="F112" s="27">
        <f t="shared" si="2"/>
        <v>12365</v>
      </c>
    </row>
    <row r="113" spans="2:6" x14ac:dyDescent="0.25">
      <c r="B113" s="8">
        <v>82015</v>
      </c>
      <c r="C113" s="4" t="s">
        <v>60</v>
      </c>
      <c r="D113" s="11">
        <f>D114+D115</f>
        <v>18101</v>
      </c>
      <c r="E113" s="11">
        <f>E114+E115</f>
        <v>0</v>
      </c>
      <c r="F113" s="23">
        <f t="shared" si="2"/>
        <v>18101</v>
      </c>
    </row>
    <row r="114" spans="2:6" x14ac:dyDescent="0.25">
      <c r="B114" s="20">
        <v>50</v>
      </c>
      <c r="C114" s="9" t="s">
        <v>17</v>
      </c>
      <c r="D114" s="21">
        <v>10951</v>
      </c>
      <c r="E114" s="10">
        <v>0</v>
      </c>
      <c r="F114" s="27">
        <f t="shared" si="2"/>
        <v>10951</v>
      </c>
    </row>
    <row r="115" spans="2:6" x14ac:dyDescent="0.25">
      <c r="B115" s="20">
        <v>55</v>
      </c>
      <c r="C115" s="9" t="s">
        <v>18</v>
      </c>
      <c r="D115" s="21">
        <v>7150</v>
      </c>
      <c r="E115" s="10">
        <v>0</v>
      </c>
      <c r="F115" s="27">
        <f t="shared" si="2"/>
        <v>7150</v>
      </c>
    </row>
    <row r="116" spans="2:6" x14ac:dyDescent="0.25">
      <c r="B116" s="8">
        <v>82020</v>
      </c>
      <c r="C116" s="4" t="s">
        <v>61</v>
      </c>
      <c r="D116" s="11">
        <f>D118+D119+D117</f>
        <v>135538</v>
      </c>
      <c r="E116" s="11">
        <f>E118+E119+E117</f>
        <v>0</v>
      </c>
      <c r="F116" s="23">
        <f t="shared" si="2"/>
        <v>135538</v>
      </c>
    </row>
    <row r="117" spans="2:6" x14ac:dyDescent="0.25">
      <c r="B117" s="20">
        <v>4</v>
      </c>
      <c r="C117" s="9" t="s">
        <v>24</v>
      </c>
      <c r="D117" s="21">
        <v>5000</v>
      </c>
      <c r="E117" s="10">
        <v>0</v>
      </c>
      <c r="F117" s="27">
        <f t="shared" si="2"/>
        <v>5000</v>
      </c>
    </row>
    <row r="118" spans="2:6" x14ac:dyDescent="0.25">
      <c r="B118" s="20">
        <v>50</v>
      </c>
      <c r="C118" s="9" t="s">
        <v>17</v>
      </c>
      <c r="D118" s="21">
        <v>48503</v>
      </c>
      <c r="E118" s="10">
        <v>0</v>
      </c>
      <c r="F118" s="27">
        <f t="shared" si="2"/>
        <v>48503</v>
      </c>
    </row>
    <row r="119" spans="2:6" x14ac:dyDescent="0.25">
      <c r="B119" s="20">
        <v>55</v>
      </c>
      <c r="C119" s="9" t="s">
        <v>18</v>
      </c>
      <c r="D119" s="21">
        <v>82035</v>
      </c>
      <c r="E119" s="10">
        <v>0</v>
      </c>
      <c r="F119" s="27">
        <f t="shared" si="2"/>
        <v>82035</v>
      </c>
    </row>
    <row r="120" spans="2:6" x14ac:dyDescent="0.25">
      <c r="B120" s="33">
        <v>82021</v>
      </c>
      <c r="C120" s="4" t="s">
        <v>62</v>
      </c>
      <c r="D120" s="11">
        <f>D121+D122</f>
        <v>33207</v>
      </c>
      <c r="E120" s="11">
        <f>E121+E122</f>
        <v>0</v>
      </c>
      <c r="F120" s="23">
        <f t="shared" si="2"/>
        <v>33207</v>
      </c>
    </row>
    <row r="121" spans="2:6" x14ac:dyDescent="0.25">
      <c r="B121" s="20">
        <v>50</v>
      </c>
      <c r="C121" s="9" t="s">
        <v>17</v>
      </c>
      <c r="D121" s="21">
        <v>14377</v>
      </c>
      <c r="E121" s="10">
        <v>0</v>
      </c>
      <c r="F121" s="27">
        <f t="shared" si="2"/>
        <v>14377</v>
      </c>
    </row>
    <row r="122" spans="2:6" x14ac:dyDescent="0.25">
      <c r="B122" s="20">
        <v>55</v>
      </c>
      <c r="C122" s="9" t="s">
        <v>18</v>
      </c>
      <c r="D122" s="21">
        <v>18830</v>
      </c>
      <c r="E122" s="10">
        <v>0</v>
      </c>
      <c r="F122" s="27">
        <f t="shared" si="2"/>
        <v>18830</v>
      </c>
    </row>
    <row r="123" spans="2:6" x14ac:dyDescent="0.25">
      <c r="B123" s="8">
        <v>82023</v>
      </c>
      <c r="C123" s="4" t="s">
        <v>63</v>
      </c>
      <c r="D123" s="11">
        <f>D124+D125</f>
        <v>54500</v>
      </c>
      <c r="E123" s="11">
        <f>E124+E125</f>
        <v>1673</v>
      </c>
      <c r="F123" s="23">
        <f t="shared" si="2"/>
        <v>56173</v>
      </c>
    </row>
    <row r="124" spans="2:6" x14ac:dyDescent="0.25">
      <c r="B124" s="20">
        <v>50</v>
      </c>
      <c r="C124" s="9" t="s">
        <v>17</v>
      </c>
      <c r="D124" s="21">
        <v>24100</v>
      </c>
      <c r="E124" s="10">
        <v>1338</v>
      </c>
      <c r="F124" s="27">
        <f t="shared" si="2"/>
        <v>25438</v>
      </c>
    </row>
    <row r="125" spans="2:6" x14ac:dyDescent="0.25">
      <c r="B125" s="20">
        <v>55</v>
      </c>
      <c r="C125" s="9" t="s">
        <v>18</v>
      </c>
      <c r="D125" s="21">
        <v>30400</v>
      </c>
      <c r="E125" s="10">
        <v>335</v>
      </c>
      <c r="F125" s="27">
        <f t="shared" si="2"/>
        <v>30735</v>
      </c>
    </row>
    <row r="126" spans="2:6" x14ac:dyDescent="0.25">
      <c r="B126" s="8">
        <v>8203</v>
      </c>
      <c r="C126" s="4" t="s">
        <v>64</v>
      </c>
      <c r="D126" s="11">
        <f>D127</f>
        <v>1850</v>
      </c>
      <c r="E126" s="11">
        <f>E127</f>
        <v>0</v>
      </c>
      <c r="F126" s="23">
        <f t="shared" si="2"/>
        <v>1850</v>
      </c>
    </row>
    <row r="127" spans="2:6" x14ac:dyDescent="0.25">
      <c r="B127" s="20">
        <v>55</v>
      </c>
      <c r="C127" s="9" t="s">
        <v>18</v>
      </c>
      <c r="D127" s="21">
        <v>1850</v>
      </c>
      <c r="E127" s="10">
        <v>0</v>
      </c>
      <c r="F127" s="27">
        <f t="shared" si="2"/>
        <v>1850</v>
      </c>
    </row>
    <row r="128" spans="2:6" x14ac:dyDescent="0.25">
      <c r="B128" s="8">
        <v>8300</v>
      </c>
      <c r="C128" s="4" t="s">
        <v>65</v>
      </c>
      <c r="D128" s="11">
        <f>D129+D130</f>
        <v>16826</v>
      </c>
      <c r="E128" s="11">
        <f>E129+E130</f>
        <v>0</v>
      </c>
      <c r="F128" s="23">
        <f t="shared" si="2"/>
        <v>16826</v>
      </c>
    </row>
    <row r="129" spans="2:6" x14ac:dyDescent="0.25">
      <c r="B129" s="20">
        <v>50</v>
      </c>
      <c r="C129" s="9" t="s">
        <v>17</v>
      </c>
      <c r="D129" s="21">
        <v>2676</v>
      </c>
      <c r="E129" s="10">
        <v>0</v>
      </c>
      <c r="F129" s="27">
        <f t="shared" si="2"/>
        <v>2676</v>
      </c>
    </row>
    <row r="130" spans="2:6" x14ac:dyDescent="0.25">
      <c r="B130" s="20">
        <v>55</v>
      </c>
      <c r="C130" s="9" t="s">
        <v>18</v>
      </c>
      <c r="D130" s="21">
        <v>14150</v>
      </c>
      <c r="E130" s="10">
        <v>0</v>
      </c>
      <c r="F130" s="27">
        <f t="shared" si="2"/>
        <v>14150</v>
      </c>
    </row>
    <row r="131" spans="2:6" x14ac:dyDescent="0.25">
      <c r="B131" s="8">
        <v>8400</v>
      </c>
      <c r="C131" s="4" t="s">
        <v>66</v>
      </c>
      <c r="D131" s="11">
        <f>SUM(D132)</f>
        <v>3500</v>
      </c>
      <c r="E131" s="11">
        <f>SUM(E132)</f>
        <v>0</v>
      </c>
      <c r="F131" s="23">
        <f t="shared" si="2"/>
        <v>3500</v>
      </c>
    </row>
    <row r="132" spans="2:6" x14ac:dyDescent="0.25">
      <c r="B132" s="20">
        <v>4</v>
      </c>
      <c r="C132" s="9" t="s">
        <v>24</v>
      </c>
      <c r="D132" s="21">
        <v>3500</v>
      </c>
      <c r="E132" s="10">
        <v>0</v>
      </c>
      <c r="F132" s="27">
        <f t="shared" si="2"/>
        <v>3500</v>
      </c>
    </row>
    <row r="133" spans="2:6" x14ac:dyDescent="0.25">
      <c r="B133" s="8">
        <v>8600</v>
      </c>
      <c r="C133" s="4" t="s">
        <v>67</v>
      </c>
      <c r="D133" s="11">
        <f>SUM(D134:D135)</f>
        <v>45000</v>
      </c>
      <c r="E133" s="11">
        <f>SUM(E134:E135)</f>
        <v>0</v>
      </c>
      <c r="F133" s="23">
        <f t="shared" si="2"/>
        <v>45000</v>
      </c>
    </row>
    <row r="134" spans="2:6" x14ac:dyDescent="0.25">
      <c r="B134" s="20">
        <v>4</v>
      </c>
      <c r="C134" s="9" t="s">
        <v>24</v>
      </c>
      <c r="D134" s="21">
        <v>45000</v>
      </c>
      <c r="E134" s="10">
        <v>0</v>
      </c>
      <c r="F134" s="27">
        <f t="shared" si="2"/>
        <v>45000</v>
      </c>
    </row>
    <row r="135" spans="2:6" x14ac:dyDescent="0.25">
      <c r="B135" s="20">
        <v>50</v>
      </c>
      <c r="C135" s="9" t="s">
        <v>68</v>
      </c>
      <c r="D135" s="21">
        <v>0</v>
      </c>
      <c r="E135" s="10">
        <v>0</v>
      </c>
      <c r="F135" s="27">
        <f t="shared" si="2"/>
        <v>0</v>
      </c>
    </row>
    <row r="136" spans="2:6" x14ac:dyDescent="0.25">
      <c r="B136" s="24">
        <v>9</v>
      </c>
      <c r="C136" s="25" t="s">
        <v>69</v>
      </c>
      <c r="D136" s="26">
        <f>D137+D139+D142+D145+D148+D150+D153+D156+D159+D162+D165+D168+D170+D172+D175+D178+D181+D184+D187</f>
        <v>4425885</v>
      </c>
      <c r="E136" s="26">
        <f>E137+E139+E142+E145+E148+E150+E153+E156+E159+E162+E165+E168+E170+E172+E175+E178+E181+E184+E187</f>
        <v>159130</v>
      </c>
      <c r="F136" s="26">
        <f t="shared" si="2"/>
        <v>4585015</v>
      </c>
    </row>
    <row r="137" spans="2:6" x14ac:dyDescent="0.25">
      <c r="B137" s="33">
        <v>91100</v>
      </c>
      <c r="C137" s="4" t="s">
        <v>70</v>
      </c>
      <c r="D137" s="11">
        <f>SUM(D138)</f>
        <v>137624</v>
      </c>
      <c r="E137" s="11">
        <f>SUM(E138)</f>
        <v>0</v>
      </c>
      <c r="F137" s="23">
        <f t="shared" si="2"/>
        <v>137624</v>
      </c>
    </row>
    <row r="138" spans="2:6" x14ac:dyDescent="0.25">
      <c r="B138" s="20">
        <v>55</v>
      </c>
      <c r="C138" s="9" t="s">
        <v>18</v>
      </c>
      <c r="D138" s="21">
        <v>137624</v>
      </c>
      <c r="E138" s="10">
        <v>0</v>
      </c>
      <c r="F138" s="27">
        <f t="shared" si="2"/>
        <v>137624</v>
      </c>
    </row>
    <row r="139" spans="2:6" x14ac:dyDescent="0.25">
      <c r="B139" s="8">
        <v>91101</v>
      </c>
      <c r="C139" s="6" t="s">
        <v>71</v>
      </c>
      <c r="D139" s="11">
        <f>D140+D141</f>
        <v>567510</v>
      </c>
      <c r="E139" s="11">
        <f>E140+E141</f>
        <v>16727</v>
      </c>
      <c r="F139" s="23">
        <f t="shared" si="2"/>
        <v>584237</v>
      </c>
    </row>
    <row r="140" spans="2:6" x14ac:dyDescent="0.25">
      <c r="B140" s="20">
        <v>50</v>
      </c>
      <c r="C140" s="9" t="s">
        <v>17</v>
      </c>
      <c r="D140" s="21">
        <v>454035</v>
      </c>
      <c r="E140" s="10">
        <v>16727</v>
      </c>
      <c r="F140" s="27">
        <f t="shared" si="2"/>
        <v>470762</v>
      </c>
    </row>
    <row r="141" spans="2:6" x14ac:dyDescent="0.25">
      <c r="B141" s="20">
        <v>55</v>
      </c>
      <c r="C141" s="9" t="s">
        <v>18</v>
      </c>
      <c r="D141" s="21">
        <v>113475</v>
      </c>
      <c r="E141" s="10">
        <v>0</v>
      </c>
      <c r="F141" s="27">
        <f t="shared" si="2"/>
        <v>113475</v>
      </c>
    </row>
    <row r="142" spans="2:6" x14ac:dyDescent="0.25">
      <c r="B142" s="8">
        <v>91102</v>
      </c>
      <c r="C142" s="4" t="s">
        <v>72</v>
      </c>
      <c r="D142" s="11">
        <f>D143+D144</f>
        <v>336960</v>
      </c>
      <c r="E142" s="11">
        <f>E143+E144</f>
        <v>22110</v>
      </c>
      <c r="F142" s="23">
        <f t="shared" si="2"/>
        <v>359070</v>
      </c>
    </row>
    <row r="143" spans="2:6" x14ac:dyDescent="0.25">
      <c r="B143" s="20">
        <v>50</v>
      </c>
      <c r="C143" s="9" t="s">
        <v>17</v>
      </c>
      <c r="D143" s="21">
        <v>255471</v>
      </c>
      <c r="E143" s="10">
        <v>22110</v>
      </c>
      <c r="F143" s="27">
        <f t="shared" si="2"/>
        <v>277581</v>
      </c>
    </row>
    <row r="144" spans="2:6" x14ac:dyDescent="0.25">
      <c r="B144" s="20">
        <v>55</v>
      </c>
      <c r="C144" s="9" t="s">
        <v>18</v>
      </c>
      <c r="D144" s="21">
        <v>81489</v>
      </c>
      <c r="E144" s="10">
        <v>0</v>
      </c>
      <c r="F144" s="27">
        <f t="shared" si="2"/>
        <v>81489</v>
      </c>
    </row>
    <row r="145" spans="2:6" x14ac:dyDescent="0.25">
      <c r="B145" s="8">
        <v>91103</v>
      </c>
      <c r="C145" s="4" t="s">
        <v>73</v>
      </c>
      <c r="D145" s="11">
        <f>D146+D147</f>
        <v>364654</v>
      </c>
      <c r="E145" s="11">
        <f>E146+E147</f>
        <v>252</v>
      </c>
      <c r="F145" s="23">
        <f t="shared" si="2"/>
        <v>364906</v>
      </c>
    </row>
    <row r="146" spans="2:6" x14ac:dyDescent="0.25">
      <c r="B146" s="20">
        <v>50</v>
      </c>
      <c r="C146" s="9" t="s">
        <v>17</v>
      </c>
      <c r="D146" s="21">
        <v>272129</v>
      </c>
      <c r="E146" s="10">
        <v>252</v>
      </c>
      <c r="F146" s="27">
        <f t="shared" si="2"/>
        <v>272381</v>
      </c>
    </row>
    <row r="147" spans="2:6" x14ac:dyDescent="0.25">
      <c r="B147" s="20">
        <v>55</v>
      </c>
      <c r="C147" s="9" t="s">
        <v>18</v>
      </c>
      <c r="D147" s="21">
        <v>92525</v>
      </c>
      <c r="E147" s="10">
        <v>0</v>
      </c>
      <c r="F147" s="27">
        <f t="shared" si="2"/>
        <v>92525</v>
      </c>
    </row>
    <row r="148" spans="2:6" x14ac:dyDescent="0.25">
      <c r="B148" s="8">
        <v>92120</v>
      </c>
      <c r="C148" s="4" t="s">
        <v>74</v>
      </c>
      <c r="D148" s="11">
        <f>SUM(D149)</f>
        <v>257400</v>
      </c>
      <c r="E148" s="11">
        <f>SUM(E149)</f>
        <v>0</v>
      </c>
      <c r="F148" s="23">
        <f t="shared" si="2"/>
        <v>257400</v>
      </c>
    </row>
    <row r="149" spans="2:6" x14ac:dyDescent="0.25">
      <c r="B149" s="20">
        <v>55</v>
      </c>
      <c r="C149" s="9" t="s">
        <v>18</v>
      </c>
      <c r="D149" s="21">
        <v>257400</v>
      </c>
      <c r="E149" s="10">
        <v>0</v>
      </c>
      <c r="F149" s="27">
        <f t="shared" si="2"/>
        <v>257400</v>
      </c>
    </row>
    <row r="150" spans="2:6" x14ac:dyDescent="0.25">
      <c r="B150" s="8">
        <v>92121</v>
      </c>
      <c r="C150" s="4" t="s">
        <v>75</v>
      </c>
      <c r="D150" s="11">
        <f>D151+D152</f>
        <v>275299</v>
      </c>
      <c r="E150" s="11">
        <f>E151+E152</f>
        <v>35215</v>
      </c>
      <c r="F150" s="23">
        <f t="shared" si="2"/>
        <v>310514</v>
      </c>
    </row>
    <row r="151" spans="2:6" x14ac:dyDescent="0.25">
      <c r="B151" s="20">
        <v>50</v>
      </c>
      <c r="C151" s="9" t="s">
        <v>17</v>
      </c>
      <c r="D151" s="21">
        <v>126699</v>
      </c>
      <c r="E151" s="10">
        <v>35215</v>
      </c>
      <c r="F151" s="27">
        <f t="shared" si="2"/>
        <v>161914</v>
      </c>
    </row>
    <row r="152" spans="2:6" x14ac:dyDescent="0.25">
      <c r="B152" s="20">
        <v>55</v>
      </c>
      <c r="C152" s="9" t="s">
        <v>18</v>
      </c>
      <c r="D152" s="21">
        <v>148600</v>
      </c>
      <c r="E152" s="10"/>
      <c r="F152" s="27">
        <f t="shared" si="2"/>
        <v>148600</v>
      </c>
    </row>
    <row r="153" spans="2:6" x14ac:dyDescent="0.25">
      <c r="B153" s="8">
        <v>92122</v>
      </c>
      <c r="C153" s="4" t="s">
        <v>76</v>
      </c>
      <c r="D153" s="11">
        <f>D154+D155</f>
        <v>257538</v>
      </c>
      <c r="E153" s="11">
        <f>E154+E155</f>
        <v>30426</v>
      </c>
      <c r="F153" s="23">
        <f t="shared" si="2"/>
        <v>287964</v>
      </c>
    </row>
    <row r="154" spans="2:6" x14ac:dyDescent="0.25">
      <c r="B154" s="20">
        <v>50</v>
      </c>
      <c r="C154" s="9" t="s">
        <v>17</v>
      </c>
      <c r="D154" s="21">
        <v>142096</v>
      </c>
      <c r="E154" s="10">
        <v>30091</v>
      </c>
      <c r="F154" s="27">
        <f t="shared" si="2"/>
        <v>172187</v>
      </c>
    </row>
    <row r="155" spans="2:6" x14ac:dyDescent="0.25">
      <c r="B155" s="20">
        <v>55</v>
      </c>
      <c r="C155" s="9" t="s">
        <v>18</v>
      </c>
      <c r="D155" s="21">
        <v>115442</v>
      </c>
      <c r="E155" s="10">
        <v>335</v>
      </c>
      <c r="F155" s="27">
        <f t="shared" si="2"/>
        <v>115777</v>
      </c>
    </row>
    <row r="156" spans="2:6" x14ac:dyDescent="0.25">
      <c r="B156" s="8">
        <v>92123</v>
      </c>
      <c r="C156" s="4" t="s">
        <v>77</v>
      </c>
      <c r="D156" s="11">
        <f>D157+D158</f>
        <v>315560</v>
      </c>
      <c r="E156" s="11">
        <f>E157+E158</f>
        <v>17943</v>
      </c>
      <c r="F156" s="23">
        <f t="shared" si="2"/>
        <v>333503</v>
      </c>
    </row>
    <row r="157" spans="2:6" x14ac:dyDescent="0.25">
      <c r="B157" s="20">
        <v>50</v>
      </c>
      <c r="C157" s="9" t="s">
        <v>17</v>
      </c>
      <c r="D157" s="21">
        <v>165250</v>
      </c>
      <c r="E157" s="10">
        <v>7608</v>
      </c>
      <c r="F157" s="27">
        <f t="shared" si="2"/>
        <v>172858</v>
      </c>
    </row>
    <row r="158" spans="2:6" x14ac:dyDescent="0.25">
      <c r="B158" s="20">
        <v>55</v>
      </c>
      <c r="C158" s="9" t="s">
        <v>18</v>
      </c>
      <c r="D158" s="21">
        <v>150310</v>
      </c>
      <c r="E158" s="10">
        <v>10335</v>
      </c>
      <c r="F158" s="27">
        <f t="shared" si="2"/>
        <v>160645</v>
      </c>
    </row>
    <row r="159" spans="2:6" x14ac:dyDescent="0.25">
      <c r="B159" s="8">
        <v>92124</v>
      </c>
      <c r="C159" s="4" t="s">
        <v>78</v>
      </c>
      <c r="D159" s="11">
        <f>D160+D161</f>
        <v>614933</v>
      </c>
      <c r="E159" s="11">
        <f>E160+E161</f>
        <v>5876</v>
      </c>
      <c r="F159" s="23">
        <f t="shared" si="2"/>
        <v>620809</v>
      </c>
    </row>
    <row r="160" spans="2:6" x14ac:dyDescent="0.25">
      <c r="B160" s="20">
        <v>50</v>
      </c>
      <c r="C160" s="9" t="s">
        <v>17</v>
      </c>
      <c r="D160" s="21">
        <v>601935</v>
      </c>
      <c r="E160" s="10">
        <v>5484</v>
      </c>
      <c r="F160" s="27">
        <f t="shared" si="2"/>
        <v>607419</v>
      </c>
    </row>
    <row r="161" spans="2:6" x14ac:dyDescent="0.25">
      <c r="B161" s="20">
        <v>55</v>
      </c>
      <c r="C161" s="9" t="s">
        <v>18</v>
      </c>
      <c r="D161" s="21">
        <v>12998</v>
      </c>
      <c r="E161" s="10">
        <v>392</v>
      </c>
      <c r="F161" s="27">
        <f t="shared" si="2"/>
        <v>13390</v>
      </c>
    </row>
    <row r="162" spans="2:6" x14ac:dyDescent="0.25">
      <c r="B162" s="8">
        <v>92125</v>
      </c>
      <c r="C162" s="4" t="s">
        <v>79</v>
      </c>
      <c r="D162" s="11">
        <f>D163+D164</f>
        <v>240659</v>
      </c>
      <c r="E162" s="11">
        <f>E163+E164</f>
        <v>-45139</v>
      </c>
      <c r="F162" s="23">
        <f t="shared" si="2"/>
        <v>195520</v>
      </c>
    </row>
    <row r="163" spans="2:6" x14ac:dyDescent="0.25">
      <c r="B163" s="20">
        <v>50</v>
      </c>
      <c r="C163" s="9" t="s">
        <v>17</v>
      </c>
      <c r="D163" s="21">
        <v>236629</v>
      </c>
      <c r="E163" s="10">
        <v>-45240</v>
      </c>
      <c r="F163" s="27">
        <f t="shared" si="2"/>
        <v>191389</v>
      </c>
    </row>
    <row r="164" spans="2:6" x14ac:dyDescent="0.25">
      <c r="B164" s="20">
        <v>55</v>
      </c>
      <c r="C164" s="9" t="s">
        <v>18</v>
      </c>
      <c r="D164" s="21">
        <v>4030</v>
      </c>
      <c r="E164" s="10">
        <v>101</v>
      </c>
      <c r="F164" s="27">
        <f t="shared" si="2"/>
        <v>4131</v>
      </c>
    </row>
    <row r="165" spans="2:6" x14ac:dyDescent="0.25">
      <c r="B165" s="8">
        <v>92126</v>
      </c>
      <c r="C165" s="4" t="s">
        <v>80</v>
      </c>
      <c r="D165" s="11">
        <f>D166+D167</f>
        <v>436094</v>
      </c>
      <c r="E165" s="11">
        <f>E166+E167</f>
        <v>40604</v>
      </c>
      <c r="F165" s="23">
        <f t="shared" ref="F165:F220" si="3">D165+E165</f>
        <v>476698</v>
      </c>
    </row>
    <row r="166" spans="2:6" x14ac:dyDescent="0.25">
      <c r="B166" s="20">
        <v>50</v>
      </c>
      <c r="C166" s="9" t="s">
        <v>17</v>
      </c>
      <c r="D166" s="21">
        <v>424775</v>
      </c>
      <c r="E166" s="10">
        <v>39958</v>
      </c>
      <c r="F166" s="27">
        <f t="shared" si="3"/>
        <v>464733</v>
      </c>
    </row>
    <row r="167" spans="2:6" x14ac:dyDescent="0.25">
      <c r="B167" s="20">
        <v>55</v>
      </c>
      <c r="C167" s="9" t="s">
        <v>18</v>
      </c>
      <c r="D167" s="21">
        <v>11319</v>
      </c>
      <c r="E167" s="10">
        <v>646</v>
      </c>
      <c r="F167" s="27">
        <f t="shared" si="3"/>
        <v>11965</v>
      </c>
    </row>
    <row r="168" spans="2:6" x14ac:dyDescent="0.25">
      <c r="B168" s="8">
        <v>92130</v>
      </c>
      <c r="C168" s="4" t="s">
        <v>81</v>
      </c>
      <c r="D168" s="11">
        <f>SUM(D169)</f>
        <v>0</v>
      </c>
      <c r="E168" s="10">
        <v>0</v>
      </c>
      <c r="F168" s="27">
        <f t="shared" si="3"/>
        <v>0</v>
      </c>
    </row>
    <row r="169" spans="2:6" x14ac:dyDescent="0.25">
      <c r="B169" s="20">
        <v>55</v>
      </c>
      <c r="C169" s="9" t="s">
        <v>18</v>
      </c>
      <c r="D169" s="21">
        <v>0</v>
      </c>
      <c r="E169" s="10">
        <v>0</v>
      </c>
      <c r="F169" s="27">
        <f t="shared" si="3"/>
        <v>0</v>
      </c>
    </row>
    <row r="170" spans="2:6" x14ac:dyDescent="0.25">
      <c r="B170" s="8">
        <v>92131</v>
      </c>
      <c r="C170" s="4" t="s">
        <v>82</v>
      </c>
      <c r="D170" s="11">
        <f>D171</f>
        <v>62227</v>
      </c>
      <c r="E170" s="11">
        <f>E171</f>
        <v>9579</v>
      </c>
      <c r="F170" s="23">
        <f t="shared" si="3"/>
        <v>71806</v>
      </c>
    </row>
    <row r="171" spans="2:6" x14ac:dyDescent="0.25">
      <c r="B171" s="20">
        <v>50</v>
      </c>
      <c r="C171" s="9" t="s">
        <v>17</v>
      </c>
      <c r="D171" s="21">
        <v>62227</v>
      </c>
      <c r="E171" s="10">
        <v>9579</v>
      </c>
      <c r="F171" s="27">
        <f t="shared" si="3"/>
        <v>71806</v>
      </c>
    </row>
    <row r="172" spans="2:6" x14ac:dyDescent="0.25">
      <c r="B172" s="8">
        <v>9501</v>
      </c>
      <c r="C172" s="4" t="s">
        <v>83</v>
      </c>
      <c r="D172" s="11">
        <f>D173+D174</f>
        <v>195370</v>
      </c>
      <c r="E172" s="11">
        <f>E173+E174</f>
        <v>4578</v>
      </c>
      <c r="F172" s="23">
        <f t="shared" si="3"/>
        <v>199948</v>
      </c>
    </row>
    <row r="173" spans="2:6" x14ac:dyDescent="0.25">
      <c r="B173" s="20">
        <v>50</v>
      </c>
      <c r="C173" s="9" t="s">
        <v>17</v>
      </c>
      <c r="D173" s="21">
        <v>48130</v>
      </c>
      <c r="E173" s="10">
        <v>0</v>
      </c>
      <c r="F173" s="27">
        <f t="shared" si="3"/>
        <v>48130</v>
      </c>
    </row>
    <row r="174" spans="2:6" x14ac:dyDescent="0.25">
      <c r="B174" s="20">
        <v>55</v>
      </c>
      <c r="C174" s="9" t="s">
        <v>18</v>
      </c>
      <c r="D174" s="21">
        <v>147240</v>
      </c>
      <c r="E174" s="10">
        <v>4578</v>
      </c>
      <c r="F174" s="27">
        <f t="shared" si="3"/>
        <v>151818</v>
      </c>
    </row>
    <row r="175" spans="2:6" x14ac:dyDescent="0.25">
      <c r="B175" s="8">
        <v>9600</v>
      </c>
      <c r="C175" s="4" t="s">
        <v>84</v>
      </c>
      <c r="D175" s="11">
        <f>D176+D177</f>
        <v>114101</v>
      </c>
      <c r="E175" s="11">
        <f>E176+E177</f>
        <v>0</v>
      </c>
      <c r="F175" s="23">
        <f t="shared" si="3"/>
        <v>114101</v>
      </c>
    </row>
    <row r="176" spans="2:6" x14ac:dyDescent="0.25">
      <c r="B176" s="8">
        <v>50</v>
      </c>
      <c r="C176" s="9" t="s">
        <v>17</v>
      </c>
      <c r="D176" s="21">
        <v>9366</v>
      </c>
      <c r="E176" s="10">
        <v>0</v>
      </c>
      <c r="F176" s="27">
        <f t="shared" si="3"/>
        <v>9366</v>
      </c>
    </row>
    <row r="177" spans="2:6" x14ac:dyDescent="0.25">
      <c r="B177" s="8">
        <v>55</v>
      </c>
      <c r="C177" s="9" t="s">
        <v>18</v>
      </c>
      <c r="D177" s="21">
        <v>104735</v>
      </c>
      <c r="E177" s="10">
        <v>0</v>
      </c>
      <c r="F177" s="27">
        <f t="shared" si="3"/>
        <v>104735</v>
      </c>
    </row>
    <row r="178" spans="2:6" x14ac:dyDescent="0.25">
      <c r="B178" s="8">
        <v>96011</v>
      </c>
      <c r="C178" s="4" t="s">
        <v>85</v>
      </c>
      <c r="D178" s="11">
        <f>D179+D180</f>
        <v>86401</v>
      </c>
      <c r="E178" s="11">
        <f>E179+E180</f>
        <v>6744</v>
      </c>
      <c r="F178" s="23">
        <f t="shared" si="3"/>
        <v>93145</v>
      </c>
    </row>
    <row r="179" spans="2:6" x14ac:dyDescent="0.25">
      <c r="B179" s="8">
        <v>50</v>
      </c>
      <c r="C179" s="9" t="s">
        <v>17</v>
      </c>
      <c r="D179" s="21">
        <v>46401</v>
      </c>
      <c r="E179" s="10">
        <v>5744</v>
      </c>
      <c r="F179" s="27">
        <f t="shared" si="3"/>
        <v>52145</v>
      </c>
    </row>
    <row r="180" spans="2:6" x14ac:dyDescent="0.25">
      <c r="B180" s="8">
        <v>55</v>
      </c>
      <c r="C180" s="9" t="s">
        <v>18</v>
      </c>
      <c r="D180" s="21">
        <v>40000</v>
      </c>
      <c r="E180" s="10">
        <v>1000</v>
      </c>
      <c r="F180" s="27">
        <f t="shared" si="3"/>
        <v>41000</v>
      </c>
    </row>
    <row r="181" spans="2:6" x14ac:dyDescent="0.25">
      <c r="B181" s="8">
        <v>96012</v>
      </c>
      <c r="C181" s="4" t="s">
        <v>86</v>
      </c>
      <c r="D181" s="11">
        <f>D182+D183</f>
        <v>72526</v>
      </c>
      <c r="E181" s="11">
        <f>E182+E183</f>
        <v>2307</v>
      </c>
      <c r="F181" s="23">
        <f t="shared" si="3"/>
        <v>74833</v>
      </c>
    </row>
    <row r="182" spans="2:6" x14ac:dyDescent="0.25">
      <c r="B182" s="8">
        <v>50</v>
      </c>
      <c r="C182" s="9" t="s">
        <v>17</v>
      </c>
      <c r="D182" s="21">
        <v>36526</v>
      </c>
      <c r="E182" s="10">
        <v>307</v>
      </c>
      <c r="F182" s="27">
        <f t="shared" si="3"/>
        <v>36833</v>
      </c>
    </row>
    <row r="183" spans="2:6" x14ac:dyDescent="0.25">
      <c r="B183" s="8">
        <v>55</v>
      </c>
      <c r="C183" s="9" t="s">
        <v>18</v>
      </c>
      <c r="D183" s="21">
        <v>36000</v>
      </c>
      <c r="E183" s="10">
        <v>2000</v>
      </c>
      <c r="F183" s="27">
        <f t="shared" si="3"/>
        <v>38000</v>
      </c>
    </row>
    <row r="184" spans="2:6" x14ac:dyDescent="0.25">
      <c r="B184" s="8">
        <v>96013</v>
      </c>
      <c r="C184" s="4" t="s">
        <v>87</v>
      </c>
      <c r="D184" s="11">
        <f>SUM(D185+D186)</f>
        <v>77847</v>
      </c>
      <c r="E184" s="11">
        <f>SUM(E185+E186)</f>
        <v>11908</v>
      </c>
      <c r="F184" s="23">
        <f t="shared" si="3"/>
        <v>89755</v>
      </c>
    </row>
    <row r="185" spans="2:6" x14ac:dyDescent="0.25">
      <c r="B185" s="8">
        <v>50</v>
      </c>
      <c r="C185" s="9" t="s">
        <v>17</v>
      </c>
      <c r="D185" s="21">
        <v>41847</v>
      </c>
      <c r="E185" s="10">
        <v>10908</v>
      </c>
      <c r="F185" s="27">
        <f t="shared" si="3"/>
        <v>52755</v>
      </c>
    </row>
    <row r="186" spans="2:6" x14ac:dyDescent="0.25">
      <c r="B186" s="8">
        <v>55</v>
      </c>
      <c r="C186" s="9" t="s">
        <v>18</v>
      </c>
      <c r="D186" s="21">
        <v>36000</v>
      </c>
      <c r="E186" s="10">
        <v>1000</v>
      </c>
      <c r="F186" s="27">
        <f t="shared" si="3"/>
        <v>37000</v>
      </c>
    </row>
    <row r="187" spans="2:6" x14ac:dyDescent="0.25">
      <c r="B187" s="8">
        <v>9800</v>
      </c>
      <c r="C187" s="4" t="s">
        <v>88</v>
      </c>
      <c r="D187" s="11">
        <f>SUM(D189+D188)</f>
        <v>13182</v>
      </c>
      <c r="E187" s="11">
        <f>SUM(E189+E188)</f>
        <v>0</v>
      </c>
      <c r="F187" s="23">
        <f t="shared" si="3"/>
        <v>13182</v>
      </c>
    </row>
    <row r="188" spans="2:6" x14ac:dyDescent="0.25">
      <c r="B188" s="8">
        <v>50</v>
      </c>
      <c r="C188" s="9" t="s">
        <v>17</v>
      </c>
      <c r="D188" s="21">
        <v>0</v>
      </c>
      <c r="E188" s="10">
        <v>0</v>
      </c>
      <c r="F188" s="27">
        <f t="shared" si="3"/>
        <v>0</v>
      </c>
    </row>
    <row r="189" spans="2:6" x14ac:dyDescent="0.25">
      <c r="B189" s="8">
        <v>55</v>
      </c>
      <c r="C189" s="9" t="s">
        <v>18</v>
      </c>
      <c r="D189" s="21">
        <v>13182</v>
      </c>
      <c r="E189" s="10">
        <v>0</v>
      </c>
      <c r="F189" s="27">
        <f t="shared" si="3"/>
        <v>13182</v>
      </c>
    </row>
    <row r="190" spans="2:6" x14ac:dyDescent="0.25">
      <c r="B190" s="24">
        <v>10</v>
      </c>
      <c r="C190" s="25" t="s">
        <v>89</v>
      </c>
      <c r="D190" s="26">
        <f>SUM(D194+D198+D201+D204+D206+D212+D215+D217+D210+D191)</f>
        <v>879924</v>
      </c>
      <c r="E190" s="26">
        <f>SUM(E194+E198+E201+E204+E206+E212+E215+E217+E210+E191)</f>
        <v>-4418</v>
      </c>
      <c r="F190" s="26">
        <f t="shared" si="3"/>
        <v>875506</v>
      </c>
    </row>
    <row r="191" spans="2:6" x14ac:dyDescent="0.25">
      <c r="B191" s="34">
        <v>10120</v>
      </c>
      <c r="C191" s="35" t="s">
        <v>90</v>
      </c>
      <c r="D191" s="23">
        <f>D192+D193</f>
        <v>246570</v>
      </c>
      <c r="E191" s="23">
        <f>E192+E193</f>
        <v>0</v>
      </c>
      <c r="F191" s="23">
        <f t="shared" si="3"/>
        <v>246570</v>
      </c>
    </row>
    <row r="192" spans="2:6" x14ac:dyDescent="0.25">
      <c r="B192" s="36">
        <v>50</v>
      </c>
      <c r="C192" s="37" t="s">
        <v>17</v>
      </c>
      <c r="D192" s="27">
        <v>195107</v>
      </c>
      <c r="E192" s="10">
        <v>0</v>
      </c>
      <c r="F192" s="27">
        <f t="shared" si="3"/>
        <v>195107</v>
      </c>
    </row>
    <row r="193" spans="2:6" x14ac:dyDescent="0.25">
      <c r="B193" s="36">
        <v>55</v>
      </c>
      <c r="C193" s="37" t="s">
        <v>18</v>
      </c>
      <c r="D193" s="27">
        <v>51463</v>
      </c>
      <c r="E193" s="10">
        <v>0</v>
      </c>
      <c r="F193" s="27">
        <f t="shared" si="3"/>
        <v>51463</v>
      </c>
    </row>
    <row r="194" spans="2:6" x14ac:dyDescent="0.25">
      <c r="B194" s="8">
        <v>10121</v>
      </c>
      <c r="C194" s="4" t="s">
        <v>91</v>
      </c>
      <c r="D194" s="11">
        <f>D195+D196+D197</f>
        <v>117035</v>
      </c>
      <c r="E194" s="11">
        <f>E195+E196+E197</f>
        <v>1654</v>
      </c>
      <c r="F194" s="23">
        <f t="shared" si="3"/>
        <v>118689</v>
      </c>
    </row>
    <row r="195" spans="2:6" x14ac:dyDescent="0.25">
      <c r="B195" s="20">
        <v>4</v>
      </c>
      <c r="C195" s="9" t="s">
        <v>24</v>
      </c>
      <c r="D195" s="21">
        <v>100925</v>
      </c>
      <c r="E195" s="10">
        <v>0</v>
      </c>
      <c r="F195" s="27">
        <f t="shared" si="3"/>
        <v>100925</v>
      </c>
    </row>
    <row r="196" spans="2:6" x14ac:dyDescent="0.25">
      <c r="B196" s="20">
        <v>50</v>
      </c>
      <c r="C196" s="9" t="s">
        <v>17</v>
      </c>
      <c r="D196" s="21">
        <v>0</v>
      </c>
      <c r="E196" s="10">
        <v>0</v>
      </c>
      <c r="F196" s="27">
        <f t="shared" si="3"/>
        <v>0</v>
      </c>
    </row>
    <row r="197" spans="2:6" x14ac:dyDescent="0.25">
      <c r="B197" s="20">
        <v>55</v>
      </c>
      <c r="C197" s="9" t="s">
        <v>18</v>
      </c>
      <c r="D197" s="21">
        <v>16110</v>
      </c>
      <c r="E197" s="10">
        <v>1654</v>
      </c>
      <c r="F197" s="27">
        <f t="shared" si="3"/>
        <v>17764</v>
      </c>
    </row>
    <row r="198" spans="2:6" x14ac:dyDescent="0.25">
      <c r="B198" s="11">
        <v>10200</v>
      </c>
      <c r="C198" s="4" t="s">
        <v>92</v>
      </c>
      <c r="D198" s="11">
        <f>D199+D200</f>
        <v>7890</v>
      </c>
      <c r="E198" s="11">
        <f>E199+E200</f>
        <v>0</v>
      </c>
      <c r="F198" s="23">
        <f t="shared" si="3"/>
        <v>7890</v>
      </c>
    </row>
    <row r="199" spans="2:6" x14ac:dyDescent="0.25">
      <c r="B199" s="20">
        <v>50</v>
      </c>
      <c r="C199" s="9" t="s">
        <v>17</v>
      </c>
      <c r="D199" s="21">
        <v>0</v>
      </c>
      <c r="E199" s="10">
        <v>0</v>
      </c>
      <c r="F199" s="27">
        <f t="shared" si="3"/>
        <v>0</v>
      </c>
    </row>
    <row r="200" spans="2:6" x14ac:dyDescent="0.25">
      <c r="B200" s="20">
        <v>55</v>
      </c>
      <c r="C200" s="9" t="s">
        <v>18</v>
      </c>
      <c r="D200" s="21">
        <v>7890</v>
      </c>
      <c r="E200" s="10">
        <v>0</v>
      </c>
      <c r="F200" s="27">
        <f t="shared" si="3"/>
        <v>7890</v>
      </c>
    </row>
    <row r="201" spans="2:6" x14ac:dyDescent="0.25">
      <c r="B201" s="8">
        <v>10201</v>
      </c>
      <c r="C201" s="4" t="s">
        <v>93</v>
      </c>
      <c r="D201" s="38">
        <f>SUM(D202+D203)</f>
        <v>104000</v>
      </c>
      <c r="E201" s="38">
        <f>SUM(E202+E203)</f>
        <v>0</v>
      </c>
      <c r="F201" s="27">
        <f t="shared" si="3"/>
        <v>104000</v>
      </c>
    </row>
    <row r="202" spans="2:6" x14ac:dyDescent="0.25">
      <c r="B202" s="20">
        <v>4</v>
      </c>
      <c r="C202" s="9" t="s">
        <v>24</v>
      </c>
      <c r="D202" s="39">
        <v>7700</v>
      </c>
      <c r="E202" s="10">
        <v>0</v>
      </c>
      <c r="F202" s="27">
        <f t="shared" si="3"/>
        <v>7700</v>
      </c>
    </row>
    <row r="203" spans="2:6" x14ac:dyDescent="0.25">
      <c r="B203" s="20">
        <v>55</v>
      </c>
      <c r="C203" s="9" t="s">
        <v>18</v>
      </c>
      <c r="D203" s="39">
        <v>96300</v>
      </c>
      <c r="E203" s="10">
        <v>0</v>
      </c>
      <c r="F203" s="27">
        <f t="shared" si="3"/>
        <v>96300</v>
      </c>
    </row>
    <row r="204" spans="2:6" x14ac:dyDescent="0.25">
      <c r="B204" s="8">
        <v>10400</v>
      </c>
      <c r="C204" s="4" t="s">
        <v>94</v>
      </c>
      <c r="D204" s="11">
        <f>SUM(D205)</f>
        <v>73507</v>
      </c>
      <c r="E204" s="11">
        <f>SUM(E205)</f>
        <v>-10497</v>
      </c>
      <c r="F204" s="23">
        <f t="shared" si="3"/>
        <v>63010</v>
      </c>
    </row>
    <row r="205" spans="2:6" x14ac:dyDescent="0.25">
      <c r="B205" s="20">
        <v>4</v>
      </c>
      <c r="C205" s="9" t="s">
        <v>24</v>
      </c>
      <c r="D205" s="21">
        <v>73507</v>
      </c>
      <c r="E205" s="10">
        <v>-10497</v>
      </c>
      <c r="F205" s="27">
        <f t="shared" si="3"/>
        <v>63010</v>
      </c>
    </row>
    <row r="206" spans="2:6" x14ac:dyDescent="0.25">
      <c r="B206" s="8">
        <v>10402</v>
      </c>
      <c r="C206" s="4" t="s">
        <v>95</v>
      </c>
      <c r="D206" s="38">
        <f>SUM(D207:D209)</f>
        <v>113700</v>
      </c>
      <c r="E206" s="38">
        <f>SUM(E207:E209)</f>
        <v>4911</v>
      </c>
      <c r="F206" s="23">
        <f t="shared" si="3"/>
        <v>118611</v>
      </c>
    </row>
    <row r="207" spans="2:6" x14ac:dyDescent="0.25">
      <c r="B207" s="20">
        <v>4</v>
      </c>
      <c r="C207" s="9" t="s">
        <v>24</v>
      </c>
      <c r="D207" s="39">
        <v>110700</v>
      </c>
      <c r="E207" s="10">
        <v>-10989</v>
      </c>
      <c r="F207" s="27">
        <f t="shared" si="3"/>
        <v>99711</v>
      </c>
    </row>
    <row r="208" spans="2:6" x14ac:dyDescent="0.25">
      <c r="B208" s="20">
        <v>50</v>
      </c>
      <c r="C208" s="9" t="s">
        <v>17</v>
      </c>
      <c r="D208" s="39">
        <v>0</v>
      </c>
      <c r="E208" s="10">
        <v>1800</v>
      </c>
      <c r="F208" s="27">
        <f t="shared" si="3"/>
        <v>1800</v>
      </c>
    </row>
    <row r="209" spans="2:6" x14ac:dyDescent="0.25">
      <c r="B209" s="20">
        <v>55</v>
      </c>
      <c r="C209" s="9" t="s">
        <v>18</v>
      </c>
      <c r="D209" s="39">
        <v>3000</v>
      </c>
      <c r="E209" s="10">
        <v>14100</v>
      </c>
      <c r="F209" s="27">
        <f t="shared" si="3"/>
        <v>17100</v>
      </c>
    </row>
    <row r="210" spans="2:6" x14ac:dyDescent="0.25">
      <c r="B210" s="8">
        <v>10600</v>
      </c>
      <c r="C210" s="4" t="s">
        <v>96</v>
      </c>
      <c r="D210" s="38">
        <f>D211</f>
        <v>33800</v>
      </c>
      <c r="E210" s="38">
        <f>E211</f>
        <v>0</v>
      </c>
      <c r="F210" s="23">
        <f t="shared" si="3"/>
        <v>33800</v>
      </c>
    </row>
    <row r="211" spans="2:6" x14ac:dyDescent="0.25">
      <c r="B211" s="20">
        <v>55</v>
      </c>
      <c r="C211" s="9" t="s">
        <v>18</v>
      </c>
      <c r="D211" s="39">
        <v>33800</v>
      </c>
      <c r="E211" s="10">
        <v>0</v>
      </c>
      <c r="F211" s="27">
        <f t="shared" si="3"/>
        <v>33800</v>
      </c>
    </row>
    <row r="212" spans="2:6" x14ac:dyDescent="0.25">
      <c r="B212" s="8">
        <v>10701</v>
      </c>
      <c r="C212" s="4" t="s">
        <v>97</v>
      </c>
      <c r="D212" s="11">
        <f>SUM(D213+D214)</f>
        <v>29617</v>
      </c>
      <c r="E212" s="11">
        <f>SUM(E213+E214)</f>
        <v>-486</v>
      </c>
      <c r="F212" s="23">
        <f t="shared" si="3"/>
        <v>29131</v>
      </c>
    </row>
    <row r="213" spans="2:6" x14ac:dyDescent="0.25">
      <c r="B213" s="20">
        <v>4</v>
      </c>
      <c r="C213" s="9" t="s">
        <v>24</v>
      </c>
      <c r="D213" s="21">
        <v>29617</v>
      </c>
      <c r="E213" s="10">
        <v>-486</v>
      </c>
      <c r="F213" s="27">
        <f t="shared" si="3"/>
        <v>29131</v>
      </c>
    </row>
    <row r="214" spans="2:6" x14ac:dyDescent="0.25">
      <c r="B214" s="20">
        <v>55</v>
      </c>
      <c r="C214" s="9" t="s">
        <v>18</v>
      </c>
      <c r="D214" s="21">
        <v>0</v>
      </c>
      <c r="E214" s="10">
        <v>0</v>
      </c>
      <c r="F214" s="27">
        <f t="shared" si="3"/>
        <v>0</v>
      </c>
    </row>
    <row r="215" spans="2:6" x14ac:dyDescent="0.25">
      <c r="B215" s="8">
        <v>10702</v>
      </c>
      <c r="C215" s="4" t="s">
        <v>98</v>
      </c>
      <c r="D215" s="11">
        <f>D216</f>
        <v>2080</v>
      </c>
      <c r="E215" s="11">
        <f>E216</f>
        <v>0</v>
      </c>
      <c r="F215" s="23">
        <f t="shared" si="3"/>
        <v>2080</v>
      </c>
    </row>
    <row r="216" spans="2:6" x14ac:dyDescent="0.25">
      <c r="B216" s="20">
        <v>4</v>
      </c>
      <c r="C216" s="9" t="s">
        <v>24</v>
      </c>
      <c r="D216" s="21">
        <v>2080</v>
      </c>
      <c r="E216" s="10">
        <v>0</v>
      </c>
      <c r="F216" s="27">
        <f t="shared" si="3"/>
        <v>2080</v>
      </c>
    </row>
    <row r="217" spans="2:6" x14ac:dyDescent="0.25">
      <c r="B217" s="8">
        <v>10900</v>
      </c>
      <c r="C217" s="4" t="s">
        <v>99</v>
      </c>
      <c r="D217" s="11">
        <f>D218+D219+D220</f>
        <v>151725</v>
      </c>
      <c r="E217" s="11">
        <f>E218+E219+E220</f>
        <v>0</v>
      </c>
      <c r="F217" s="23">
        <f t="shared" si="3"/>
        <v>151725</v>
      </c>
    </row>
    <row r="218" spans="2:6" x14ac:dyDescent="0.25">
      <c r="B218" s="20">
        <v>50</v>
      </c>
      <c r="C218" s="9" t="s">
        <v>17</v>
      </c>
      <c r="D218" s="21">
        <v>123585</v>
      </c>
      <c r="E218" s="10">
        <v>0</v>
      </c>
      <c r="F218" s="27">
        <f t="shared" si="3"/>
        <v>123585</v>
      </c>
    </row>
    <row r="219" spans="2:6" x14ac:dyDescent="0.25">
      <c r="B219" s="20">
        <v>55</v>
      </c>
      <c r="C219" s="9" t="s">
        <v>18</v>
      </c>
      <c r="D219" s="21">
        <v>28010</v>
      </c>
      <c r="E219" s="10">
        <v>0</v>
      </c>
      <c r="F219" s="27">
        <f t="shared" si="3"/>
        <v>28010</v>
      </c>
    </row>
    <row r="220" spans="2:6" x14ac:dyDescent="0.25">
      <c r="B220" s="20">
        <v>6</v>
      </c>
      <c r="C220" s="9" t="s">
        <v>20</v>
      </c>
      <c r="D220" s="21">
        <v>130</v>
      </c>
      <c r="E220" s="10">
        <v>0</v>
      </c>
      <c r="F220" s="27">
        <f t="shared" si="3"/>
        <v>130</v>
      </c>
    </row>
    <row r="221" spans="2:6" ht="15.75" thickBot="1" x14ac:dyDescent="0.3">
      <c r="B221" s="40"/>
      <c r="C221" s="41" t="s">
        <v>100</v>
      </c>
      <c r="D221" s="42">
        <f>D19+D35+D39+D55+D64+D72+D81+D136+D190</f>
        <v>7556323</v>
      </c>
      <c r="E221" s="42">
        <f>SUM(E19+E35+E39+E55+E64+E72+E81+E136+E190)</f>
        <v>139735</v>
      </c>
      <c r="F221" s="14">
        <f>F19+F35+F39+F55+F64+F72+F81+F136+F190</f>
        <v>7696058</v>
      </c>
    </row>
    <row r="222" spans="2:6" x14ac:dyDescent="0.25">
      <c r="B222" s="2"/>
      <c r="C222" s="2"/>
      <c r="D222" s="2"/>
      <c r="E222" s="15"/>
      <c r="F222" s="15"/>
    </row>
    <row r="223" spans="2:6" x14ac:dyDescent="0.25">
      <c r="B223" s="43"/>
      <c r="C223" s="44" t="s">
        <v>101</v>
      </c>
      <c r="D223" s="2"/>
      <c r="E223" s="15"/>
      <c r="F223" s="15"/>
    </row>
    <row r="224" spans="2:6" x14ac:dyDescent="0.25">
      <c r="B224" s="2"/>
      <c r="C224" s="44" t="s">
        <v>102</v>
      </c>
      <c r="D224" s="2"/>
      <c r="E224" s="15"/>
      <c r="F224" s="15"/>
    </row>
    <row r="225" spans="2:6" x14ac:dyDescent="0.25">
      <c r="B225" s="2"/>
      <c r="C225" s="2"/>
      <c r="D225" s="2"/>
      <c r="E225" s="15"/>
      <c r="F225" s="15"/>
    </row>
    <row r="226" spans="2:6" ht="26.25" x14ac:dyDescent="0.25">
      <c r="B226" s="20"/>
      <c r="C226" s="5" t="s">
        <v>103</v>
      </c>
      <c r="D226" s="45" t="s">
        <v>3</v>
      </c>
      <c r="E226" s="6" t="s">
        <v>13</v>
      </c>
      <c r="F226" s="7" t="s">
        <v>14</v>
      </c>
    </row>
    <row r="227" spans="2:6" x14ac:dyDescent="0.25">
      <c r="B227" s="20"/>
      <c r="C227" s="4"/>
      <c r="D227" s="8"/>
      <c r="E227" s="10"/>
      <c r="F227" s="10"/>
    </row>
    <row r="228" spans="2:6" x14ac:dyDescent="0.25">
      <c r="B228" s="20">
        <v>4</v>
      </c>
      <c r="C228" s="9" t="s">
        <v>104</v>
      </c>
      <c r="D228" s="21">
        <f>D34+D37+D54+D66+D117+D132+D134+D195+D202+D205+D207+D213+D216</f>
        <v>483529</v>
      </c>
      <c r="E228" s="10">
        <v>-15172</v>
      </c>
      <c r="F228" s="46">
        <f>D228+E228</f>
        <v>468357</v>
      </c>
    </row>
    <row r="229" spans="2:6" x14ac:dyDescent="0.25">
      <c r="B229" s="20">
        <v>50</v>
      </c>
      <c r="C229" s="9" t="s">
        <v>17</v>
      </c>
      <c r="D229" s="21">
        <f>D21+D24+D32+D41+D45+D51+D59+D62+D70+D83+D87+D90+D93+D96+D99+D102+D105+D108+D111+D114+D118+D121+D124+D129+D140+D143+D146+D151+D154+D157+D160+D163+D166+D171+D173+D176+D179+D182+D185+D188+D192+D196+D199+D218</f>
        <v>4144022</v>
      </c>
      <c r="E229" s="10">
        <v>120306</v>
      </c>
      <c r="F229" s="46">
        <f>D229+E229</f>
        <v>4264328</v>
      </c>
    </row>
    <row r="230" spans="2:6" x14ac:dyDescent="0.25">
      <c r="B230" s="20">
        <v>55</v>
      </c>
      <c r="C230" s="9" t="s">
        <v>18</v>
      </c>
      <c r="D230" s="21">
        <v>2827742</v>
      </c>
      <c r="E230" s="10">
        <v>34601</v>
      </c>
      <c r="F230" s="46">
        <f>D230+E230</f>
        <v>2862343</v>
      </c>
    </row>
    <row r="231" spans="2:6" x14ac:dyDescent="0.25">
      <c r="B231" s="20">
        <v>6</v>
      </c>
      <c r="C231" s="9" t="s">
        <v>20</v>
      </c>
      <c r="D231" s="21">
        <f>D26+D28+D43+D47+D220</f>
        <v>101030</v>
      </c>
      <c r="E231" s="10">
        <v>0</v>
      </c>
      <c r="F231" s="46">
        <f>D231+E231</f>
        <v>101030</v>
      </c>
    </row>
    <row r="232" spans="2:6" x14ac:dyDescent="0.25">
      <c r="B232" s="47"/>
      <c r="C232" s="13" t="s">
        <v>105</v>
      </c>
      <c r="D232" s="48">
        <f>D228+D229+D230+D231</f>
        <v>7556323</v>
      </c>
      <c r="E232" s="49">
        <f>SUM(E228:E231)</f>
        <v>139735</v>
      </c>
      <c r="F232" s="50">
        <f>D232+E232</f>
        <v>7696058</v>
      </c>
    </row>
    <row r="233" spans="2:6" x14ac:dyDescent="0.25">
      <c r="B233" s="2"/>
      <c r="C233" s="2"/>
      <c r="D233" s="2"/>
      <c r="E233" s="15"/>
      <c r="F233" s="15"/>
    </row>
    <row r="234" spans="2:6" x14ac:dyDescent="0.25">
      <c r="B234" s="51"/>
      <c r="C234" s="52" t="s">
        <v>106</v>
      </c>
      <c r="D234" s="53">
        <f>D13-D221</f>
        <v>997367</v>
      </c>
      <c r="E234" s="54">
        <f>E13-E221</f>
        <v>153639</v>
      </c>
      <c r="F234" s="54">
        <f>D234+E234</f>
        <v>1151006</v>
      </c>
    </row>
    <row r="235" spans="2:6" x14ac:dyDescent="0.25">
      <c r="B235" s="2"/>
      <c r="C235" s="2"/>
      <c r="D235" s="2"/>
      <c r="E235" s="15"/>
      <c r="F235" s="15"/>
    </row>
    <row r="236" spans="2:6" ht="15.75" x14ac:dyDescent="0.25">
      <c r="B236" s="2"/>
      <c r="C236" s="3" t="s">
        <v>107</v>
      </c>
      <c r="D236" s="2"/>
      <c r="E236" s="15"/>
      <c r="F236" s="15"/>
    </row>
    <row r="237" spans="2:6" x14ac:dyDescent="0.25">
      <c r="B237" s="2"/>
      <c r="C237" s="2"/>
      <c r="D237" s="2"/>
      <c r="E237" s="15"/>
      <c r="F237" s="15"/>
    </row>
    <row r="238" spans="2:6" ht="26.25" x14ac:dyDescent="0.25">
      <c r="B238" s="20"/>
      <c r="C238" s="4" t="s">
        <v>107</v>
      </c>
      <c r="D238" s="5" t="s">
        <v>3</v>
      </c>
      <c r="E238" s="7" t="s">
        <v>13</v>
      </c>
      <c r="F238" s="7" t="s">
        <v>14</v>
      </c>
    </row>
    <row r="239" spans="2:6" x14ac:dyDescent="0.25">
      <c r="B239" s="8">
        <v>381</v>
      </c>
      <c r="C239" s="4" t="s">
        <v>108</v>
      </c>
      <c r="D239" s="55">
        <v>140000</v>
      </c>
      <c r="E239" s="55">
        <v>0</v>
      </c>
      <c r="F239" s="46">
        <f>D239+E239</f>
        <v>140000</v>
      </c>
    </row>
    <row r="240" spans="2:6" x14ac:dyDescent="0.25">
      <c r="B240" s="8">
        <v>15</v>
      </c>
      <c r="C240" s="4" t="s">
        <v>109</v>
      </c>
      <c r="D240" s="56">
        <f>SUM(D241:D254)</f>
        <v>3056200</v>
      </c>
      <c r="E240" s="56">
        <f>SUM(E241:E254)</f>
        <v>620000</v>
      </c>
      <c r="F240" s="46">
        <f t="shared" ref="F240:F259" si="4">D240+E240</f>
        <v>3676200</v>
      </c>
    </row>
    <row r="241" spans="2:6" x14ac:dyDescent="0.25">
      <c r="B241" s="20"/>
      <c r="C241" s="9" t="s">
        <v>110</v>
      </c>
      <c r="D241" s="21">
        <v>900000</v>
      </c>
      <c r="E241" s="46">
        <v>220000</v>
      </c>
      <c r="F241" s="46">
        <f>SUM(D241:E241)</f>
        <v>1120000</v>
      </c>
    </row>
    <row r="242" spans="2:6" x14ac:dyDescent="0.25">
      <c r="B242" s="20"/>
      <c r="C242" s="9" t="s">
        <v>111</v>
      </c>
      <c r="D242" s="21">
        <v>416200</v>
      </c>
      <c r="E242" s="10">
        <v>0</v>
      </c>
      <c r="F242" s="46">
        <f t="shared" si="4"/>
        <v>416200</v>
      </c>
    </row>
    <row r="243" spans="2:6" x14ac:dyDescent="0.25">
      <c r="B243" s="20"/>
      <c r="C243" s="9" t="s">
        <v>112</v>
      </c>
      <c r="D243" s="21">
        <v>20000</v>
      </c>
      <c r="E243" s="10">
        <v>0</v>
      </c>
      <c r="F243" s="46">
        <f t="shared" si="4"/>
        <v>20000</v>
      </c>
    </row>
    <row r="244" spans="2:6" x14ac:dyDescent="0.25">
      <c r="B244" s="20"/>
      <c r="C244" s="9" t="s">
        <v>113</v>
      </c>
      <c r="D244" s="21">
        <v>15000</v>
      </c>
      <c r="E244" s="10">
        <v>0</v>
      </c>
      <c r="F244" s="46">
        <f t="shared" si="4"/>
        <v>15000</v>
      </c>
    </row>
    <row r="245" spans="2:6" x14ac:dyDescent="0.25">
      <c r="B245" s="20"/>
      <c r="C245" s="9" t="s">
        <v>114</v>
      </c>
      <c r="D245" s="21">
        <v>100000</v>
      </c>
      <c r="E245" s="10">
        <v>0</v>
      </c>
      <c r="F245" s="46">
        <f t="shared" si="4"/>
        <v>100000</v>
      </c>
    </row>
    <row r="246" spans="2:6" x14ac:dyDescent="0.25">
      <c r="B246" s="20"/>
      <c r="C246" s="9" t="s">
        <v>115</v>
      </c>
      <c r="D246" s="21">
        <v>10000</v>
      </c>
      <c r="E246" s="10">
        <v>0</v>
      </c>
      <c r="F246" s="46">
        <f t="shared" si="4"/>
        <v>10000</v>
      </c>
    </row>
    <row r="247" spans="2:6" x14ac:dyDescent="0.25">
      <c r="B247" s="20"/>
      <c r="C247" s="9" t="s">
        <v>116</v>
      </c>
      <c r="D247" s="21">
        <v>0</v>
      </c>
      <c r="E247" s="10">
        <v>0</v>
      </c>
      <c r="F247" s="46">
        <f t="shared" si="4"/>
        <v>0</v>
      </c>
    </row>
    <row r="248" spans="2:6" x14ac:dyDescent="0.25">
      <c r="B248" s="20"/>
      <c r="C248" s="9" t="s">
        <v>117</v>
      </c>
      <c r="D248" s="21">
        <v>20000</v>
      </c>
      <c r="E248" s="10">
        <v>0</v>
      </c>
      <c r="F248" s="46">
        <f t="shared" si="4"/>
        <v>20000</v>
      </c>
    </row>
    <row r="249" spans="2:6" x14ac:dyDescent="0.25">
      <c r="B249" s="20"/>
      <c r="C249" s="9" t="s">
        <v>118</v>
      </c>
      <c r="D249" s="21">
        <v>70000</v>
      </c>
      <c r="E249" s="10">
        <v>0</v>
      </c>
      <c r="F249" s="46">
        <f t="shared" si="4"/>
        <v>70000</v>
      </c>
    </row>
    <row r="250" spans="2:6" x14ac:dyDescent="0.25">
      <c r="B250" s="20"/>
      <c r="C250" s="9" t="s">
        <v>119</v>
      </c>
      <c r="D250" s="21">
        <v>1200000</v>
      </c>
      <c r="E250" s="46">
        <v>400000</v>
      </c>
      <c r="F250" s="46">
        <f>SUM(D250:E250)</f>
        <v>1600000</v>
      </c>
    </row>
    <row r="251" spans="2:6" x14ac:dyDescent="0.25">
      <c r="B251" s="20"/>
      <c r="C251" s="9" t="s">
        <v>120</v>
      </c>
      <c r="D251" s="21">
        <v>150000</v>
      </c>
      <c r="E251" s="10">
        <v>0</v>
      </c>
      <c r="F251" s="46">
        <f t="shared" si="4"/>
        <v>150000</v>
      </c>
    </row>
    <row r="252" spans="2:6" x14ac:dyDescent="0.25">
      <c r="B252" s="20"/>
      <c r="C252" s="9" t="s">
        <v>121</v>
      </c>
      <c r="D252" s="21">
        <v>85000</v>
      </c>
      <c r="E252" s="10">
        <v>0</v>
      </c>
      <c r="F252" s="46">
        <f t="shared" si="4"/>
        <v>85000</v>
      </c>
    </row>
    <row r="253" spans="2:6" x14ac:dyDescent="0.25">
      <c r="B253" s="20"/>
      <c r="C253" s="9" t="s">
        <v>122</v>
      </c>
      <c r="D253" s="21">
        <v>0</v>
      </c>
      <c r="E253" s="10">
        <v>0</v>
      </c>
      <c r="F253" s="46">
        <f t="shared" si="4"/>
        <v>0</v>
      </c>
    </row>
    <row r="254" spans="2:6" x14ac:dyDescent="0.25">
      <c r="B254" s="20"/>
      <c r="C254" s="9" t="s">
        <v>123</v>
      </c>
      <c r="D254" s="21">
        <v>70000</v>
      </c>
      <c r="E254" s="10">
        <v>0</v>
      </c>
      <c r="F254" s="46">
        <f t="shared" si="4"/>
        <v>70000</v>
      </c>
    </row>
    <row r="255" spans="2:6" x14ac:dyDescent="0.25">
      <c r="B255" s="8">
        <v>3502</v>
      </c>
      <c r="C255" s="4" t="s">
        <v>124</v>
      </c>
      <c r="D255" s="11">
        <v>962000</v>
      </c>
      <c r="E255" s="11">
        <v>0</v>
      </c>
      <c r="F255" s="46">
        <f t="shared" si="4"/>
        <v>962000</v>
      </c>
    </row>
    <row r="256" spans="2:6" x14ac:dyDescent="0.25">
      <c r="B256" s="8">
        <v>4502</v>
      </c>
      <c r="C256" s="4" t="s">
        <v>125</v>
      </c>
      <c r="D256" s="11">
        <v>200000</v>
      </c>
      <c r="E256" s="11">
        <v>0</v>
      </c>
      <c r="F256" s="46">
        <f t="shared" si="4"/>
        <v>200000</v>
      </c>
    </row>
    <row r="257" spans="2:6" x14ac:dyDescent="0.25">
      <c r="B257" s="8">
        <v>655</v>
      </c>
      <c r="C257" s="4" t="s">
        <v>126</v>
      </c>
      <c r="D257" s="11">
        <v>200</v>
      </c>
      <c r="E257" s="11">
        <v>0</v>
      </c>
      <c r="F257" s="46">
        <f t="shared" si="4"/>
        <v>200</v>
      </c>
    </row>
    <row r="258" spans="2:6" x14ac:dyDescent="0.25">
      <c r="B258" s="8">
        <v>650</v>
      </c>
      <c r="C258" s="4" t="s">
        <v>127</v>
      </c>
      <c r="D258" s="11">
        <v>29800</v>
      </c>
      <c r="E258" s="11">
        <v>0</v>
      </c>
      <c r="F258" s="46">
        <f t="shared" si="4"/>
        <v>29800</v>
      </c>
    </row>
    <row r="259" spans="2:6" x14ac:dyDescent="0.25">
      <c r="B259" s="9"/>
      <c r="C259" s="4" t="s">
        <v>128</v>
      </c>
      <c r="D259" s="11">
        <f>D239-D240+D255-D256+D257-D258</f>
        <v>-2183800</v>
      </c>
      <c r="E259" s="11">
        <f>E239-E240+E255-E256+E257-E258</f>
        <v>-620000</v>
      </c>
      <c r="F259" s="46">
        <f t="shared" si="4"/>
        <v>-2803800</v>
      </c>
    </row>
    <row r="260" spans="2:6" x14ac:dyDescent="0.25">
      <c r="B260" s="57"/>
      <c r="C260" s="2"/>
      <c r="D260" s="2"/>
      <c r="E260" s="15"/>
      <c r="F260" s="15"/>
    </row>
    <row r="261" spans="2:6" x14ac:dyDescent="0.25">
      <c r="B261" s="58"/>
      <c r="C261" s="52" t="s">
        <v>129</v>
      </c>
      <c r="D261" s="53">
        <f>D234+(D259)</f>
        <v>-1186433</v>
      </c>
      <c r="E261" s="54">
        <f>E234+E259</f>
        <v>-466361</v>
      </c>
      <c r="F261" s="54">
        <f>D261+E261</f>
        <v>-1652794</v>
      </c>
    </row>
    <row r="262" spans="2:6" x14ac:dyDescent="0.25">
      <c r="B262" s="59"/>
      <c r="C262" s="60"/>
      <c r="D262" s="61"/>
      <c r="E262" s="15"/>
      <c r="F262" s="15"/>
    </row>
    <row r="263" spans="2:6" x14ac:dyDescent="0.25">
      <c r="B263" s="59"/>
      <c r="C263" s="60"/>
      <c r="D263" s="61"/>
      <c r="E263" s="15"/>
      <c r="F263" s="15"/>
    </row>
    <row r="264" spans="2:6" x14ac:dyDescent="0.25">
      <c r="B264" s="59"/>
      <c r="C264" s="60"/>
      <c r="D264" s="61"/>
      <c r="E264" s="15"/>
      <c r="F264" s="15"/>
    </row>
    <row r="265" spans="2:6" x14ac:dyDescent="0.25">
      <c r="B265" s="2"/>
      <c r="C265" s="2"/>
      <c r="D265" s="2"/>
      <c r="E265" s="15"/>
      <c r="F265" s="15"/>
    </row>
    <row r="266" spans="2:6" ht="15.75" x14ac:dyDescent="0.25">
      <c r="B266" s="2"/>
      <c r="C266" s="3" t="s">
        <v>130</v>
      </c>
      <c r="D266" s="2"/>
      <c r="E266" s="15"/>
      <c r="F266" s="15"/>
    </row>
    <row r="267" spans="2:6" x14ac:dyDescent="0.25">
      <c r="B267" s="2"/>
      <c r="C267" s="2"/>
      <c r="D267" s="2"/>
      <c r="E267" s="15"/>
      <c r="F267" s="15"/>
    </row>
    <row r="268" spans="2:6" ht="26.25" x14ac:dyDescent="0.25">
      <c r="B268" s="9"/>
      <c r="C268" s="4" t="s">
        <v>130</v>
      </c>
      <c r="D268" s="4" t="s">
        <v>131</v>
      </c>
      <c r="E268" s="6" t="s">
        <v>13</v>
      </c>
      <c r="F268" s="7" t="s">
        <v>14</v>
      </c>
    </row>
    <row r="269" spans="2:6" x14ac:dyDescent="0.25">
      <c r="B269" s="9"/>
      <c r="C269" s="4"/>
      <c r="D269" s="9"/>
      <c r="E269" s="10"/>
      <c r="F269" s="10"/>
    </row>
    <row r="270" spans="2:6" x14ac:dyDescent="0.25">
      <c r="B270" s="8">
        <v>2586</v>
      </c>
      <c r="C270" s="4" t="s">
        <v>132</v>
      </c>
      <c r="D270" s="11">
        <v>281753</v>
      </c>
      <c r="E270" s="10">
        <v>0</v>
      </c>
      <c r="F270" s="46">
        <f>D270+E270</f>
        <v>281753</v>
      </c>
    </row>
    <row r="271" spans="2:6" x14ac:dyDescent="0.25">
      <c r="B271" s="8"/>
      <c r="C271" s="4" t="s">
        <v>133</v>
      </c>
      <c r="D271" s="11">
        <v>1500000</v>
      </c>
      <c r="E271" s="10">
        <v>0</v>
      </c>
      <c r="F271" s="46">
        <f>D271+E271</f>
        <v>1500000</v>
      </c>
    </row>
    <row r="272" spans="2:6" x14ac:dyDescent="0.25">
      <c r="B272" s="62"/>
      <c r="C272" s="13" t="s">
        <v>134</v>
      </c>
      <c r="D272" s="14">
        <f>D271-D270</f>
        <v>1218247</v>
      </c>
      <c r="E272" s="63">
        <v>0</v>
      </c>
      <c r="F272" s="64">
        <f>D272+E272</f>
        <v>1218247</v>
      </c>
    </row>
    <row r="273" spans="2:6" x14ac:dyDescent="0.25">
      <c r="B273" s="65"/>
      <c r="C273" s="66"/>
      <c r="D273" s="67"/>
      <c r="E273" s="68"/>
      <c r="F273" s="69"/>
    </row>
    <row r="274" spans="2:6" x14ac:dyDescent="0.25">
      <c r="B274" s="62"/>
      <c r="C274" s="13" t="s">
        <v>135</v>
      </c>
      <c r="D274" s="14"/>
      <c r="E274" s="64">
        <v>-734894</v>
      </c>
      <c r="F274" s="64">
        <v>-734894</v>
      </c>
    </row>
    <row r="275" spans="2:6" x14ac:dyDescent="0.25">
      <c r="B275" s="2"/>
      <c r="C275" s="2"/>
      <c r="D275" s="2"/>
      <c r="E275" s="15"/>
      <c r="F275" s="15"/>
    </row>
    <row r="276" spans="2:6" x14ac:dyDescent="0.25">
      <c r="B276" s="13"/>
      <c r="C276" s="13" t="s">
        <v>136</v>
      </c>
      <c r="D276" s="70"/>
      <c r="E276" s="71"/>
      <c r="F276" s="71"/>
    </row>
    <row r="277" spans="2:6" x14ac:dyDescent="0.25">
      <c r="B277" s="8">
        <v>100</v>
      </c>
      <c r="C277" s="9" t="s">
        <v>137</v>
      </c>
      <c r="D277" s="72">
        <f>D261+(D272)</f>
        <v>31814</v>
      </c>
      <c r="E277" s="46">
        <f>E261+(E274)</f>
        <v>-1201255</v>
      </c>
      <c r="F277" s="46">
        <f>SUM(D277:E277)</f>
        <v>-1169441</v>
      </c>
    </row>
    <row r="278" spans="2:6" x14ac:dyDescent="0.25">
      <c r="B278" s="73"/>
      <c r="C278" s="73"/>
      <c r="D278" s="73"/>
      <c r="E278" s="73"/>
      <c r="F278" s="73"/>
    </row>
    <row r="279" spans="2:6" x14ac:dyDescent="0.25">
      <c r="B279" s="74"/>
      <c r="C279" s="74"/>
      <c r="D279" s="74"/>
      <c r="E279" s="75"/>
      <c r="F279" s="74"/>
    </row>
    <row r="280" spans="2:6" x14ac:dyDescent="0.25">
      <c r="C280" t="s">
        <v>138</v>
      </c>
      <c r="F280" s="76">
        <v>1420350</v>
      </c>
    </row>
    <row r="281" spans="2:6" x14ac:dyDescent="0.25">
      <c r="C281" t="s">
        <v>139</v>
      </c>
      <c r="F281" s="76">
        <v>250909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2020-02-10T14:13:10Z</dcterms:modified>
</cp:coreProperties>
</file>